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common\06 Culture and sport statistics\Stat Explained\Sport\HOUSEHOLD EXPENDITURE\2025\"/>
    </mc:Choice>
  </mc:AlternateContent>
  <xr:revisionPtr revIDLastSave="0" documentId="13_ncr:1_{B991532A-0DEE-4B0C-AD0D-66114DBCB2CB}" xr6:coauthVersionLast="47" xr6:coauthVersionMax="47" xr10:uidLastSave="{00000000-0000-0000-0000-000000000000}"/>
  <bookViews>
    <workbookView xWindow="28680" yWindow="-120" windowWidth="29040" windowHeight="15840" tabRatio="776" xr2:uid="{00000000-000D-0000-FFFF-FFFF00000000}"/>
  </bookViews>
  <sheets>
    <sheet name="Map 1" sheetId="37" r:id="rId1"/>
    <sheet name="Figure 1" sheetId="35" r:id="rId2"/>
    <sheet name="Figure 2" sheetId="49" r:id="rId3"/>
    <sheet name="Figure 3" sheetId="16" r:id="rId4"/>
    <sheet name="Table 1" sheetId="50" r:id="rId5"/>
    <sheet name="Figure 4" sheetId="47" r:id="rId6"/>
    <sheet name="Figure 5" sheetId="6" r:id="rId7"/>
  </sheets>
  <definedNames>
    <definedName name="_xlnm._FilterDatabase" localSheetId="1" hidden="1">'Figure 1'!$B$47:$E$77</definedName>
    <definedName name="_xlnm._FilterDatabase" localSheetId="2" hidden="1">'Figure 2'!$C$64:$I$74</definedName>
    <definedName name="_xlnm._FilterDatabase" localSheetId="3" hidden="1">'Figure 3'!$B$59:$G$84</definedName>
    <definedName name="_xlnm._FilterDatabase" localSheetId="5" hidden="1">'Figure 4'!$B$62:$H$87</definedName>
    <definedName name="_xlnm._FilterDatabase" localSheetId="6" hidden="1">'Figure 5'!$B$52:$I$77</definedName>
    <definedName name="_xlnm._FilterDatabase" localSheetId="0" hidden="1">'Map 1'!$B$11:$D$40</definedName>
    <definedName name="_xlnm._FilterDatabase" localSheetId="4" hidden="1">'Table 1'!$B$8:$L$40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6" l="1"/>
  <c r="I77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O24" i="37"/>
  <c r="O23" i="37"/>
  <c r="O22" i="37"/>
  <c r="O21" i="37"/>
  <c r="O20" i="37"/>
  <c r="D17" i="37"/>
  <c r="D41" i="37"/>
  <c r="D36" i="37"/>
  <c r="D9" i="37"/>
  <c r="D40" i="37" l="1"/>
  <c r="D39" i="37"/>
  <c r="D35" i="37"/>
  <c r="D34" i="37"/>
  <c r="D12" i="37"/>
  <c r="D13" i="37"/>
  <c r="D14" i="37"/>
  <c r="D15" i="37"/>
  <c r="D16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11" i="37"/>
  <c r="N20" i="37"/>
  <c r="N23" i="37" l="1"/>
  <c r="N22" i="37"/>
  <c r="N21" i="37"/>
  <c r="P25" i="37" l="1"/>
</calcChain>
</file>

<file path=xl/sharedStrings.xml><?xml version="1.0" encoding="utf-8"?>
<sst xmlns="http://schemas.openxmlformats.org/spreadsheetml/2006/main" count="457" uniqueCount="162">
  <si>
    <t>France</t>
  </si>
  <si>
    <t>Denmark</t>
  </si>
  <si>
    <t>Bulgaria</t>
  </si>
  <si>
    <t>Cyprus</t>
  </si>
  <si>
    <t>Romania</t>
  </si>
  <si>
    <t>Portugal</t>
  </si>
  <si>
    <t>Greece</t>
  </si>
  <si>
    <t>Luxembourg</t>
  </si>
  <si>
    <t>Spain</t>
  </si>
  <si>
    <t>Hungary</t>
  </si>
  <si>
    <t>Poland</t>
  </si>
  <si>
    <t>Belgium</t>
  </si>
  <si>
    <t>Lithuania</t>
  </si>
  <si>
    <t>Latvia</t>
  </si>
  <si>
    <t>Slovakia</t>
  </si>
  <si>
    <t>Finland</t>
  </si>
  <si>
    <t>Netherlands</t>
  </si>
  <si>
    <t>Croatia</t>
  </si>
  <si>
    <t>Ireland</t>
  </si>
  <si>
    <t>Slovenia</t>
  </si>
  <si>
    <t>Malta</t>
  </si>
  <si>
    <t>Austria</t>
  </si>
  <si>
    <t>Estonia</t>
  </si>
  <si>
    <t>Czechia</t>
  </si>
  <si>
    <t>Italy</t>
  </si>
  <si>
    <t>Total</t>
  </si>
  <si>
    <t>1st</t>
  </si>
  <si>
    <t>2nd</t>
  </si>
  <si>
    <t>3rd</t>
  </si>
  <si>
    <t>4th</t>
  </si>
  <si>
    <t>5th</t>
  </si>
  <si>
    <t>Sweden</t>
  </si>
  <si>
    <t>Germany</t>
  </si>
  <si>
    <t>Norway</t>
  </si>
  <si>
    <t>Bookmark:</t>
  </si>
  <si>
    <t>Serbia</t>
  </si>
  <si>
    <t>Germany (¹)</t>
  </si>
  <si>
    <t>France (¹)</t>
  </si>
  <si>
    <t>2020</t>
  </si>
  <si>
    <t>:</t>
  </si>
  <si>
    <t>Data not available</t>
  </si>
  <si>
    <t>(in PPS)</t>
  </si>
  <si>
    <t>Class</t>
  </si>
  <si>
    <t>Classes:</t>
  </si>
  <si>
    <t>Montenegro</t>
  </si>
  <si>
    <t>Household expenditure on sporting goods and services</t>
  </si>
  <si>
    <t/>
  </si>
  <si>
    <t>Türkiye</t>
  </si>
  <si>
    <t>&lt; 90</t>
  </si>
  <si>
    <t>≥ 500</t>
  </si>
  <si>
    <t>90 - &lt; 180</t>
  </si>
  <si>
    <t>Source: Eurostat (online data code: sprt_pcs_hbs)</t>
  </si>
  <si>
    <t xml:space="preserve">Map 1: Mean household expenditure on sporting goods and services, 2020
</t>
  </si>
  <si>
    <t>Major durables for outdoor recreation</t>
  </si>
  <si>
    <t>CP0921</t>
  </si>
  <si>
    <t>Major durables for indoor recreation</t>
  </si>
  <si>
    <t>Maintenance and repair of other major durables for recreation and culture</t>
  </si>
  <si>
    <t>Equipment for sport, camping and open-air recreation</t>
  </si>
  <si>
    <t>Recreational and sporting services</t>
  </si>
  <si>
    <t>CP0923</t>
  </si>
  <si>
    <t>CP0932</t>
  </si>
  <si>
    <t>CP0941</t>
  </si>
  <si>
    <t>CP09222</t>
  </si>
  <si>
    <t>(%, share of all household sporting expenditure)</t>
  </si>
  <si>
    <t>Netherlands (²)</t>
  </si>
  <si>
    <t>Montenegro (³)</t>
  </si>
  <si>
    <t>Netherlands (¹)</t>
  </si>
  <si>
    <t xml:space="preserve">Source: Eurostat (online data code: sprt_pcs_hbs) </t>
  </si>
  <si>
    <t>Equipment for sport</t>
  </si>
  <si>
    <t>Equipment for camping and open-air recreation</t>
  </si>
  <si>
    <t>Repair of equipment for sport, camping and open-air recreation</t>
  </si>
  <si>
    <t>Recreational and sporting services - Attendance</t>
  </si>
  <si>
    <t>Recreational and sporting services - Participation</t>
  </si>
  <si>
    <t>Table 1: Distribution of mean household expenditure on sporting goods and services, by expenditure purpose, 2020</t>
  </si>
  <si>
    <t xml:space="preserve">(¹) Estimated. </t>
  </si>
  <si>
    <t xml:space="preserve">Source: Eurostat (online data code: sprt_pcs_qnt) </t>
  </si>
  <si>
    <t>(²) Data by quintile: low reliability.</t>
  </si>
  <si>
    <t>(³) First quintile: low reliability.</t>
  </si>
  <si>
    <t>(⁴) Second quintile: low reliability.</t>
  </si>
  <si>
    <t>(⁵) Third quintile: low reliability.</t>
  </si>
  <si>
    <t>(⁶) Fourth quintile: low reliability.</t>
  </si>
  <si>
    <t>Cyprus (²)</t>
  </si>
  <si>
    <t>Lithuania (²)</t>
  </si>
  <si>
    <t>Malta (²)</t>
  </si>
  <si>
    <t>Slovenia (³)</t>
  </si>
  <si>
    <t>Belgium (⁴)</t>
  </si>
  <si>
    <t>Denmark (³)(⁴)</t>
  </si>
  <si>
    <t>Estonia (⁴)</t>
  </si>
  <si>
    <t>Greece (³)(⁴)</t>
  </si>
  <si>
    <t>Croatia (⁵)</t>
  </si>
  <si>
    <t>Serbia (⁵)</t>
  </si>
  <si>
    <t>Bulgaria (⁶)</t>
  </si>
  <si>
    <t>Latvia (⁵)(⁶)</t>
  </si>
  <si>
    <t>Luxembourg (⁴)(⁶)</t>
  </si>
  <si>
    <t>Hungary (⁵)(⁶)</t>
  </si>
  <si>
    <t>180 - &lt; 300</t>
  </si>
  <si>
    <t>300 - &lt; 500</t>
  </si>
  <si>
    <t xml:space="preserve">(¹) 2015: estimated. </t>
  </si>
  <si>
    <t xml:space="preserve">(²) 2020: estimated. </t>
  </si>
  <si>
    <t xml:space="preserve">(³) 2020: low reliability. </t>
  </si>
  <si>
    <t>Note: Member States are ordered according to the mean consumption expenditure per adult equivalent in 2020.</t>
  </si>
  <si>
    <r>
      <t>Source:</t>
    </r>
    <r>
      <rPr>
        <sz val="10"/>
        <color theme="1"/>
        <rFont val="Arial"/>
        <family val="2"/>
      </rPr>
      <t xml:space="preserve"> Eurostat (online data code: sprt_pcs_hbs)</t>
    </r>
  </si>
  <si>
    <t>(%)</t>
  </si>
  <si>
    <t>Cyprus (¹)</t>
  </si>
  <si>
    <t>Malta (¹)</t>
  </si>
  <si>
    <t>Malta (¹)(²)</t>
  </si>
  <si>
    <t>Cyprus (¹)(²)</t>
  </si>
  <si>
    <t>Germany (²)</t>
  </si>
  <si>
    <t>(²) Sporting goods and services: estimated.</t>
  </si>
  <si>
    <t>Household sporting expenditure</t>
  </si>
  <si>
    <t xml:space="preserve">(¹) Estimated.  </t>
  </si>
  <si>
    <t>Total Household Expenditure</t>
  </si>
  <si>
    <t>% food and housing expenditure</t>
  </si>
  <si>
    <t>% sporting goods and services</t>
  </si>
  <si>
    <t xml:space="preserve">Source: Eurostat (online data code: sprt_pcs_hbs and hbs_exp_t121) </t>
  </si>
  <si>
    <t>HBS 2020</t>
  </si>
  <si>
    <t>HBS 2015</t>
  </si>
  <si>
    <t xml:space="preserve">Figure 1: Mean household expenditure on sporting goods and services, HBS 2020 and HBS 2015 
</t>
  </si>
  <si>
    <t>Ratio between mean household food and housing expenditure and mean household sporting expenditure</t>
  </si>
  <si>
    <t>Household food and non-alcoholic beverages expenditure and housing, water, electricity, gas and other fuels expenditure</t>
  </si>
  <si>
    <t>(PPS)</t>
  </si>
  <si>
    <t>Note: estimated</t>
  </si>
  <si>
    <r>
      <t>Source:</t>
    </r>
    <r>
      <rPr>
        <sz val="10"/>
        <rFont val="Arial"/>
        <family val="2"/>
      </rPr>
      <t xml:space="preserve"> Eurostat (online data code: sprt_pcs_hbs) </t>
    </r>
  </si>
  <si>
    <t>Sport statistics — 2025</t>
  </si>
  <si>
    <t>EU</t>
  </si>
  <si>
    <t>EU(¹)(²)</t>
  </si>
  <si>
    <t>EU (¹)</t>
  </si>
  <si>
    <t xml:space="preserve">Figure 5: Mean household expenditure on sporting goods and services, by income quintile, 2020
</t>
  </si>
  <si>
    <t>Figure 3: Mean household expenditure on sporting goods and services, by broad expenditure purpose, 2020</t>
  </si>
  <si>
    <t xml:space="preserve">Figure 4: Ratio between mean household food and housing expenditure and mean household sporting goods and services expenditure, 2020
</t>
  </si>
  <si>
    <t>Figure 2: Mean household expenditure on sporting goods and services, by broad expenditure purpose, EU, 2020 and 2015</t>
  </si>
  <si>
    <t>Data for Portugal, Romania and Sweden not available. Values shown in italics have low reliability.</t>
  </si>
  <si>
    <t>(²) Major durables for outdoor recreation, major durables for indoor recreation, recreational and sporting services - attendance and recreational and sporting services - participation: estimated</t>
  </si>
  <si>
    <t>(³) Equipment for sport and equipment for camping and open-air recreation: estimated</t>
  </si>
  <si>
    <t>(⁴) Major durables for indoor recreation: estimated</t>
  </si>
  <si>
    <t>Estonia (³)</t>
  </si>
  <si>
    <t>Netherlands (⁴)</t>
  </si>
  <si>
    <t>https://ec.europa.eu/eurostat/databrowser/bookmark/9e6b1a1b-4430-4f76-b906-bb7cdae187d5?lang=en</t>
  </si>
  <si>
    <t>France (²)</t>
  </si>
  <si>
    <t xml:space="preserve">Data for Portugal, Romania and Sweden for 2020: not available. </t>
  </si>
  <si>
    <t>https://ec.europa.eu/eurostat/databrowser/bookmark/9fdc0e8c-f67e-41d3-8bd6-94b03a1c112f?lang=en</t>
  </si>
  <si>
    <t xml:space="preserve">Note: Data for Portugal, Romania and Sweden not available.  </t>
  </si>
  <si>
    <t>Netherlands (³)</t>
  </si>
  <si>
    <t>(²) Major durables for outdoor recreation and major durables for indoor recreation: estimated.</t>
  </si>
  <si>
    <t>(³) Major durables for indoor recreation: estimated.</t>
  </si>
  <si>
    <t>(⁴) Major durables for indoor recreation: low reliability.</t>
  </si>
  <si>
    <t>(⁵) Low reliability.</t>
  </si>
  <si>
    <t>Montenegro (⁵)</t>
  </si>
  <si>
    <t>Italy (⁴)</t>
  </si>
  <si>
    <t>Slovenia (⁴)</t>
  </si>
  <si>
    <t>https://ec.europa.eu/eurostat/databrowser/bookmark/acb05462-6349-483b-8c19-8aec1f7db824?</t>
  </si>
  <si>
    <t>https://ec.europa.eu/eurostat/databrowser/bookmark/4e3581ed-ac9d-4193-a160-6a2e4b3d21c0?</t>
  </si>
  <si>
    <t>https://ec.europa.eu/eurostat/databrowser/bookmark/de3436fc-3f0f-4e22-b0a3-464b05b23d8f?</t>
  </si>
  <si>
    <t xml:space="preserve">Note: Czechia and Italy: data not available for quintiles. Portugal, Romania and Sweden: data not available. 
</t>
  </si>
  <si>
    <t>Ireland (⁵)(⁶)</t>
  </si>
  <si>
    <t>https://ec.europa.eu/eurostat/databrowser/bookmark/d4929ae3-6c32-4615-98b6-923fea541469?lang=en</t>
  </si>
  <si>
    <t>https://ec.europa.eu/eurostat/databrowser/bookmark/40e96d32-f86c-4c6f-81a0-14e9fc90c49d?</t>
  </si>
  <si>
    <t>https://ec.europa.eu/eurostat/databrowser/bookmark/c79fcc3e-6199-46f0-b7f8-23062bb57aaa?</t>
  </si>
  <si>
    <t xml:space="preserve">Data for Portugal, Romania and Sweden: not available.  </t>
  </si>
  <si>
    <t>EU aggregate is based on available data.</t>
  </si>
  <si>
    <t xml:space="preserve">EU aggregate is based on available data.  </t>
  </si>
  <si>
    <t>EU aggregates are based on available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</si>
</sst>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#,##0.0_i"/>
    <numFmt numFmtId="170" formatCode="#,##0_i"/>
    <numFmt numFmtId="171" formatCode="0.0%"/>
    <numFmt numFmtId="172" formatCode="#\ ##0"/>
    <numFmt numFmtId="173" formatCode="#,##0.0"/>
  </numFmts>
  <fonts count="41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2"/>
      <name val="Calibri"/>
      <family val="2"/>
    </font>
    <font>
      <sz val="11"/>
      <color indexed="11"/>
      <name val="Calibri"/>
      <family val="2"/>
    </font>
    <font>
      <b/>
      <sz val="11"/>
      <color indexed="15"/>
      <name val="Calibri"/>
      <family val="2"/>
    </font>
    <font>
      <b/>
      <sz val="11"/>
      <color indexed="12"/>
      <name val="Calibri"/>
      <family val="2"/>
    </font>
    <font>
      <sz val="11"/>
      <color indexed="15"/>
      <name val="Calibri"/>
      <family val="2"/>
    </font>
    <font>
      <b/>
      <sz val="11"/>
      <color indexed="20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1"/>
      <color indexed="47"/>
      <name val="Calibri"/>
      <family val="2"/>
    </font>
    <font>
      <i/>
      <sz val="11"/>
      <color indexed="43"/>
      <name val="Calibri"/>
      <family val="2"/>
    </font>
    <font>
      <b/>
      <sz val="18"/>
      <color indexed="20"/>
      <name val="Cambria"/>
      <family val="2"/>
    </font>
    <font>
      <b/>
      <sz val="15"/>
      <color indexed="20"/>
      <name val="Calibri"/>
      <family val="2"/>
    </font>
    <font>
      <b/>
      <sz val="13"/>
      <color indexed="20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i/>
      <sz val="10"/>
      <color theme="1"/>
      <name val="Arial"/>
      <family val="2"/>
    </font>
    <font>
      <i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i/>
      <sz val="10"/>
      <color rgb="FF59595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2"/>
      </patternFill>
    </fill>
    <fill>
      <patternFill patternType="solid">
        <fgColor indexed="24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8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2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gradientFill>
        <stop position="0">
          <color rgb="FFFBFBFB"/>
        </stop>
        <stop position="1">
          <color theme="0"/>
        </stop>
      </gradientFill>
    </fill>
  </fills>
  <borders count="27">
    <border>
      <left/>
      <right/>
      <top/>
      <bottom/>
      <diagonal/>
    </border>
    <border>
      <left style="thin">
        <color indexed="43"/>
      </left>
      <right style="thin">
        <color indexed="43"/>
      </right>
      <top style="thin">
        <color indexed="43"/>
      </top>
      <bottom style="thin">
        <color indexed="43"/>
      </bottom>
      <diagonal/>
    </border>
    <border>
      <left style="double">
        <color indexed="47"/>
      </left>
      <right style="double">
        <color indexed="47"/>
      </right>
      <top style="double">
        <color indexed="47"/>
      </top>
      <bottom style="double">
        <color indexed="47"/>
      </bottom>
      <diagonal/>
    </border>
    <border>
      <left/>
      <right/>
      <top/>
      <bottom style="double">
        <color indexed="15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46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 style="hair">
        <color rgb="FFA6A6A6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</borders>
  <cellStyleXfs count="76">
    <xf numFmtId="0" fontId="0" fillId="0" borderId="0" applyNumberFormat="0" applyFill="0" applyBorder="0" applyProtection="0">
      <alignment vertical="center"/>
    </xf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9" fillId="9" borderId="0" applyNumberFormat="0" applyBorder="0" applyAlignment="0" applyProtection="0"/>
    <xf numFmtId="0" fontId="10" fillId="3" borderId="1" applyNumberFormat="0" applyAlignment="0" applyProtection="0"/>
    <xf numFmtId="0" fontId="11" fillId="10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14" fillId="5" borderId="1" applyNumberFormat="0" applyAlignment="0" applyProtection="0"/>
    <xf numFmtId="0" fontId="15" fillId="6" borderId="0" applyNumberFormat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5" fillId="0" borderId="0"/>
    <xf numFmtId="0" fontId="4" fillId="0" borderId="0"/>
    <xf numFmtId="0" fontId="17" fillId="0" borderId="0"/>
    <xf numFmtId="0" fontId="18" fillId="0" borderId="0"/>
    <xf numFmtId="0" fontId="1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9" borderId="4" applyNumberFormat="0" applyFont="0" applyAlignment="0" applyProtection="0"/>
    <xf numFmtId="169" fontId="28" fillId="0" borderId="0" applyFill="0" applyBorder="0" applyProtection="0">
      <alignment horizontal="right"/>
    </xf>
    <xf numFmtId="9" fontId="4" fillId="0" borderId="0" applyFont="0" applyFill="0" applyBorder="0" applyAlignment="0" applyProtection="0"/>
    <xf numFmtId="0" fontId="19" fillId="3" borderId="5" applyNumberFormat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3" fillId="0" borderId="8" applyNumberFormat="0" applyFill="0" applyAlignment="0" applyProtection="0"/>
    <xf numFmtId="0" fontId="24" fillId="0" borderId="0"/>
    <xf numFmtId="0" fontId="5" fillId="0" borderId="0"/>
    <xf numFmtId="0" fontId="5" fillId="0" borderId="0"/>
    <xf numFmtId="169" fontId="6" fillId="0" borderId="0" applyFill="0" applyBorder="0" applyProtection="0">
      <alignment horizontal="right"/>
    </xf>
    <xf numFmtId="0" fontId="5" fillId="0" borderId="0"/>
    <xf numFmtId="0" fontId="25" fillId="0" borderId="0"/>
    <xf numFmtId="0" fontId="3" fillId="0" borderId="0"/>
    <xf numFmtId="0" fontId="6" fillId="0" borderId="0" applyNumberFormat="0" applyFill="0" applyBorder="0" applyProtection="0">
      <alignment vertical="center"/>
    </xf>
    <xf numFmtId="0" fontId="16" fillId="0" borderId="0"/>
    <xf numFmtId="0" fontId="16" fillId="0" borderId="0"/>
    <xf numFmtId="0" fontId="26" fillId="0" borderId="0"/>
    <xf numFmtId="0" fontId="6" fillId="0" borderId="0" applyNumberFormat="0" applyFill="0" applyBorder="0" applyProtection="0">
      <alignment vertical="center"/>
    </xf>
    <xf numFmtId="0" fontId="5" fillId="0" borderId="0"/>
    <xf numFmtId="9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29">
    <xf numFmtId="0" fontId="0" fillId="0" borderId="0" xfId="0">
      <alignment vertical="center"/>
    </xf>
    <xf numFmtId="0" fontId="27" fillId="2" borderId="0" xfId="0" applyFont="1" applyFill="1" applyAlignment="1">
      <alignment horizontal="left"/>
    </xf>
    <xf numFmtId="0" fontId="16" fillId="0" borderId="0" xfId="0" applyFont="1">
      <alignment vertical="center"/>
    </xf>
    <xf numFmtId="0" fontId="28" fillId="0" borderId="0" xfId="0" applyFont="1">
      <alignment vertical="center"/>
    </xf>
    <xf numFmtId="0" fontId="28" fillId="2" borderId="0" xfId="0" applyFont="1" applyFill="1" applyBorder="1">
      <alignment vertical="center"/>
    </xf>
    <xf numFmtId="0" fontId="29" fillId="2" borderId="0" xfId="0" applyFont="1" applyFill="1" applyBorder="1">
      <alignment vertical="center"/>
    </xf>
    <xf numFmtId="0" fontId="27" fillId="0" borderId="0" xfId="0" applyFont="1" applyAlignment="1">
      <alignment vertical="center"/>
    </xf>
    <xf numFmtId="0" fontId="30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29" fillId="0" borderId="0" xfId="0" applyFont="1" applyAlignment="1">
      <alignment horizontal="left"/>
    </xf>
    <xf numFmtId="0" fontId="32" fillId="2" borderId="0" xfId="0" applyFont="1" applyFill="1" applyBorder="1" applyAlignment="1">
      <alignment horizontal="center" vertical="center"/>
    </xf>
    <xf numFmtId="0" fontId="29" fillId="2" borderId="0" xfId="0" applyFont="1" applyFill="1">
      <alignment vertical="center"/>
    </xf>
    <xf numFmtId="0" fontId="28" fillId="0" borderId="0" xfId="0" applyFont="1" applyFill="1" applyBorder="1">
      <alignment vertical="center"/>
    </xf>
    <xf numFmtId="0" fontId="28" fillId="2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/>
    </xf>
    <xf numFmtId="3" fontId="28" fillId="0" borderId="0" xfId="50" applyNumberFormat="1" applyFont="1" applyFill="1" applyBorder="1">
      <alignment horizontal="right"/>
    </xf>
    <xf numFmtId="0" fontId="33" fillId="2" borderId="0" xfId="0" applyFont="1" applyFill="1" applyBorder="1">
      <alignment vertical="center"/>
    </xf>
    <xf numFmtId="0" fontId="16" fillId="0" borderId="0" xfId="67" applyFont="1" applyFill="1"/>
    <xf numFmtId="0" fontId="16" fillId="2" borderId="0" xfId="0" applyFont="1" applyFill="1" applyBorder="1">
      <alignment vertical="center"/>
    </xf>
    <xf numFmtId="1" fontId="16" fillId="0" borderId="0" xfId="67" applyNumberFormat="1" applyFont="1" applyFill="1"/>
    <xf numFmtId="0" fontId="27" fillId="0" borderId="0" xfId="67" applyFont="1" applyFill="1"/>
    <xf numFmtId="0" fontId="16" fillId="0" borderId="0" xfId="68" applyFont="1" applyFill="1" applyAlignment="1">
      <alignment horizontal="right" vertical="center"/>
    </xf>
    <xf numFmtId="1" fontId="27" fillId="0" borderId="0" xfId="67" applyNumberFormat="1" applyFont="1" applyFill="1"/>
    <xf numFmtId="1" fontId="28" fillId="2" borderId="0" xfId="0" applyNumberFormat="1" applyFont="1" applyFill="1" applyBorder="1" applyAlignment="1">
      <alignment horizontal="right" vertical="center"/>
    </xf>
    <xf numFmtId="166" fontId="29" fillId="0" borderId="0" xfId="67" applyNumberFormat="1" applyFont="1" applyFill="1"/>
    <xf numFmtId="0" fontId="16" fillId="13" borderId="15" xfId="67" applyFont="1" applyFill="1" applyBorder="1" applyAlignment="1">
      <alignment horizontal="right"/>
    </xf>
    <xf numFmtId="0" fontId="28" fillId="0" borderId="0" xfId="0" applyFont="1" applyFill="1" applyBorder="1" applyAlignment="1">
      <alignment horizontal="left" wrapText="1"/>
    </xf>
    <xf numFmtId="0" fontId="34" fillId="2" borderId="0" xfId="0" applyFont="1" applyFill="1">
      <alignment vertical="center"/>
    </xf>
    <xf numFmtId="0" fontId="35" fillId="2" borderId="0" xfId="0" applyFont="1" applyFill="1" applyBorder="1">
      <alignment vertical="center"/>
    </xf>
    <xf numFmtId="0" fontId="27" fillId="0" borderId="0" xfId="0" applyFont="1">
      <alignment vertical="center"/>
    </xf>
    <xf numFmtId="0" fontId="28" fillId="2" borderId="0" xfId="0" applyFont="1" applyFill="1">
      <alignment vertical="center"/>
    </xf>
    <xf numFmtId="0" fontId="33" fillId="2" borderId="0" xfId="0" applyFont="1" applyFill="1" applyBorder="1" applyAlignment="1">
      <alignment horizontal="right"/>
    </xf>
    <xf numFmtId="0" fontId="28" fillId="0" borderId="0" xfId="65" applyFont="1"/>
    <xf numFmtId="0" fontId="28" fillId="0" borderId="0" xfId="65" applyFont="1" applyFill="1"/>
    <xf numFmtId="0" fontId="28" fillId="2" borderId="0" xfId="0" applyFont="1" applyFill="1" applyBorder="1" applyAlignment="1">
      <alignment horizontal="right" vertical="center"/>
    </xf>
    <xf numFmtId="171" fontId="28" fillId="0" borderId="0" xfId="72" applyNumberFormat="1" applyFont="1"/>
    <xf numFmtId="0" fontId="28" fillId="0" borderId="0" xfId="65" applyFont="1" applyAlignment="1">
      <alignment horizontal="left"/>
    </xf>
    <xf numFmtId="0" fontId="16" fillId="0" borderId="0" xfId="65" applyFont="1" applyFill="1" applyBorder="1" applyAlignment="1">
      <alignment horizontal="left"/>
    </xf>
    <xf numFmtId="0" fontId="27" fillId="0" borderId="0" xfId="0" applyFont="1" applyAlignment="1">
      <alignment horizontal="left"/>
    </xf>
    <xf numFmtId="0" fontId="36" fillId="0" borderId="0" xfId="0" applyFont="1">
      <alignment vertical="center"/>
    </xf>
    <xf numFmtId="0" fontId="16" fillId="0" borderId="0" xfId="0" applyFont="1" applyAlignment="1">
      <alignment horizontal="left"/>
    </xf>
    <xf numFmtId="0" fontId="33" fillId="2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/>
    </xf>
    <xf numFmtId="169" fontId="16" fillId="2" borderId="0" xfId="0" applyNumberFormat="1" applyFont="1" applyFill="1" applyBorder="1" applyAlignment="1">
      <alignment horizontal="left"/>
    </xf>
    <xf numFmtId="169" fontId="16" fillId="2" borderId="0" xfId="50" applyNumberFormat="1" applyFont="1" applyFill="1" applyBorder="1">
      <alignment horizontal="right"/>
    </xf>
    <xf numFmtId="169" fontId="16" fillId="0" borderId="0" xfId="50" applyNumberFormat="1" applyFont="1" applyFill="1" applyBorder="1" applyAlignment="1">
      <alignment horizontal="right"/>
    </xf>
    <xf numFmtId="0" fontId="28" fillId="0" borderId="0" xfId="0" applyFont="1" applyFill="1">
      <alignment vertical="center"/>
    </xf>
    <xf numFmtId="0" fontId="16" fillId="2" borderId="0" xfId="0" quotePrefix="1" applyFont="1" applyFill="1" applyAlignment="1"/>
    <xf numFmtId="0" fontId="16" fillId="2" borderId="0" xfId="0" quotePrefix="1" applyFont="1" applyFill="1" applyAlignment="1">
      <alignment wrapText="1"/>
    </xf>
    <xf numFmtId="0" fontId="16" fillId="2" borderId="0" xfId="71" applyFont="1" applyFill="1"/>
    <xf numFmtId="0" fontId="30" fillId="0" borderId="0" xfId="0" applyFont="1" applyAlignment="1"/>
    <xf numFmtId="0" fontId="28" fillId="0" borderId="0" xfId="0" applyFont="1" applyBorder="1">
      <alignment vertical="center"/>
    </xf>
    <xf numFmtId="0" fontId="30" fillId="12" borderId="13" xfId="0" applyFont="1" applyFill="1" applyBorder="1" applyAlignment="1">
      <alignment horizontal="center" vertical="center" wrapText="1"/>
    </xf>
    <xf numFmtId="0" fontId="30" fillId="12" borderId="20" xfId="0" applyFont="1" applyFill="1" applyBorder="1" applyAlignment="1">
      <alignment horizontal="center" vertical="center" wrapText="1"/>
    </xf>
    <xf numFmtId="166" fontId="28" fillId="0" borderId="0" xfId="0" applyNumberFormat="1" applyFont="1">
      <alignment vertical="center"/>
    </xf>
    <xf numFmtId="0" fontId="30" fillId="0" borderId="9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30" fillId="0" borderId="13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0" fontId="30" fillId="0" borderId="0" xfId="0" applyFont="1" applyBorder="1" applyAlignment="1">
      <alignment horizontal="left" wrapText="1"/>
    </xf>
    <xf numFmtId="170" fontId="28" fillId="0" borderId="0" xfId="0" applyNumberFormat="1" applyFont="1" applyBorder="1" applyAlignment="1">
      <alignment horizontal="right" indent="5"/>
    </xf>
    <xf numFmtId="0" fontId="28" fillId="2" borderId="0" xfId="38" applyFont="1" applyFill="1" applyAlignment="1">
      <alignment horizontal="left"/>
    </xf>
    <xf numFmtId="0" fontId="28" fillId="2" borderId="0" xfId="38" applyFont="1" applyFill="1"/>
    <xf numFmtId="0" fontId="16" fillId="0" borderId="0" xfId="38" applyFont="1" applyFill="1" applyBorder="1" applyAlignment="1">
      <alignment horizontal="left"/>
    </xf>
    <xf numFmtId="0" fontId="27" fillId="0" borderId="0" xfId="38" applyFont="1" applyFill="1" applyBorder="1" applyAlignment="1">
      <alignment horizontal="right"/>
    </xf>
    <xf numFmtId="3" fontId="16" fillId="0" borderId="0" xfId="38" applyNumberFormat="1" applyFont="1" applyFill="1" applyBorder="1" applyAlignment="1">
      <alignment horizontal="right"/>
    </xf>
    <xf numFmtId="166" fontId="28" fillId="2" borderId="0" xfId="38" applyNumberFormat="1" applyFont="1" applyFill="1"/>
    <xf numFmtId="0" fontId="27" fillId="0" borderId="0" xfId="38" applyFont="1" applyFill="1" applyBorder="1" applyAlignment="1">
      <alignment horizontal="center"/>
    </xf>
    <xf numFmtId="3" fontId="28" fillId="2" borderId="0" xfId="38" applyNumberFormat="1" applyFont="1" applyFill="1"/>
    <xf numFmtId="0" fontId="28" fillId="0" borderId="0" xfId="38" applyFont="1" applyFill="1" applyBorder="1"/>
    <xf numFmtId="0" fontId="16" fillId="2" borderId="0" xfId="0" applyFont="1" applyFill="1" applyBorder="1" applyAlignment="1">
      <alignment vertical="center"/>
    </xf>
    <xf numFmtId="0" fontId="37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4" fillId="0" borderId="0" xfId="0" applyFont="1" applyAlignment="1"/>
    <xf numFmtId="0" fontId="28" fillId="0" borderId="0" xfId="73" applyFont="1" applyAlignment="1">
      <alignment horizontal="center" vertical="center" wrapText="1"/>
    </xf>
    <xf numFmtId="0" fontId="28" fillId="0" borderId="0" xfId="73" applyFont="1" applyBorder="1" applyAlignment="1">
      <alignment horizontal="center" vertical="center" wrapText="1"/>
    </xf>
    <xf numFmtId="0" fontId="28" fillId="0" borderId="0" xfId="73" applyFont="1"/>
    <xf numFmtId="0" fontId="28" fillId="0" borderId="0" xfId="73" applyFont="1" applyAlignment="1">
      <alignment vertical="center" wrapText="1"/>
    </xf>
    <xf numFmtId="1" fontId="28" fillId="0" borderId="0" xfId="73" applyNumberFormat="1" applyFont="1" applyBorder="1" applyAlignment="1">
      <alignment horizontal="center"/>
    </xf>
    <xf numFmtId="172" fontId="28" fillId="2" borderId="0" xfId="0" applyNumberFormat="1" applyFont="1" applyFill="1" applyBorder="1" applyAlignment="1">
      <alignment horizontal="center"/>
    </xf>
    <xf numFmtId="166" fontId="28" fillId="0" borderId="0" xfId="73" applyNumberFormat="1" applyFont="1" applyBorder="1" applyAlignment="1">
      <alignment horizontal="center"/>
    </xf>
    <xf numFmtId="1" fontId="28" fillId="0" borderId="0" xfId="73" applyNumberFormat="1" applyFont="1" applyAlignment="1">
      <alignment horizontal="center"/>
    </xf>
    <xf numFmtId="166" fontId="28" fillId="0" borderId="0" xfId="73" applyNumberFormat="1" applyFont="1"/>
    <xf numFmtId="0" fontId="28" fillId="0" borderId="0" xfId="73" applyFont="1" applyAlignment="1"/>
    <xf numFmtId="0" fontId="38" fillId="0" borderId="0" xfId="73" applyFont="1" applyAlignment="1">
      <alignment horizontal="center" vertical="center" readingOrder="1"/>
    </xf>
    <xf numFmtId="0" fontId="27" fillId="0" borderId="0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right"/>
    </xf>
    <xf numFmtId="173" fontId="16" fillId="0" borderId="0" xfId="0" applyNumberFormat="1" applyFont="1" applyFill="1" applyBorder="1">
      <alignment vertical="center"/>
    </xf>
    <xf numFmtId="173" fontId="28" fillId="0" borderId="0" xfId="0" applyNumberFormat="1" applyFont="1">
      <alignment vertical="center"/>
    </xf>
    <xf numFmtId="1" fontId="16" fillId="0" borderId="0" xfId="0" applyNumberFormat="1" applyFont="1" applyFill="1" applyBorder="1">
      <alignment vertical="center"/>
    </xf>
    <xf numFmtId="0" fontId="16" fillId="0" borderId="0" xfId="0" applyFont="1" applyFill="1" applyBorder="1" applyAlignment="1">
      <alignment horizontal="right" vertical="center" wrapText="1"/>
    </xf>
    <xf numFmtId="3" fontId="16" fillId="0" borderId="0" xfId="0" applyNumberFormat="1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30" fillId="12" borderId="25" xfId="0" applyFont="1" applyFill="1" applyBorder="1" applyAlignment="1">
      <alignment horizontal="left"/>
    </xf>
    <xf numFmtId="169" fontId="28" fillId="12" borderId="26" xfId="50" applyFill="1" applyBorder="1" applyAlignment="1">
      <alignment horizontal="right" indent="1"/>
    </xf>
    <xf numFmtId="0" fontId="30" fillId="0" borderId="0" xfId="0" applyFont="1" applyBorder="1" applyAlignment="1">
      <alignment horizontal="left"/>
    </xf>
    <xf numFmtId="169" fontId="28" fillId="14" borderId="18" xfId="50" applyFill="1" applyBorder="1" applyAlignment="1">
      <alignment horizontal="right" indent="1"/>
    </xf>
    <xf numFmtId="0" fontId="30" fillId="0" borderId="11" xfId="0" applyFont="1" applyBorder="1" applyAlignment="1">
      <alignment horizontal="left"/>
    </xf>
    <xf numFmtId="169" fontId="28" fillId="14" borderId="20" xfId="50" applyFill="1" applyBorder="1" applyAlignment="1">
      <alignment horizontal="right" indent="1"/>
    </xf>
    <xf numFmtId="169" fontId="28" fillId="14" borderId="17" xfId="50" applyFill="1" applyBorder="1" applyAlignment="1">
      <alignment horizontal="right" indent="1"/>
    </xf>
    <xf numFmtId="169" fontId="34" fillId="14" borderId="19" xfId="50" applyFont="1" applyFill="1" applyBorder="1" applyAlignment="1">
      <alignment horizontal="right" indent="1"/>
    </xf>
    <xf numFmtId="169" fontId="34" fillId="14" borderId="18" xfId="50" applyFont="1" applyFill="1" applyBorder="1" applyAlignment="1">
      <alignment horizontal="right" indent="1"/>
    </xf>
    <xf numFmtId="169" fontId="34" fillId="14" borderId="20" xfId="50" applyFont="1" applyFill="1" applyBorder="1" applyAlignment="1">
      <alignment horizontal="right" indent="1"/>
    </xf>
    <xf numFmtId="169" fontId="34" fillId="14" borderId="17" xfId="50" applyFont="1" applyFill="1" applyBorder="1" applyAlignment="1">
      <alignment horizontal="right" indent="1"/>
    </xf>
    <xf numFmtId="0" fontId="28" fillId="2" borderId="0" xfId="0" applyFont="1" applyFill="1" applyAlignment="1">
      <alignment horizontal="left" vertical="center"/>
    </xf>
    <xf numFmtId="0" fontId="0" fillId="2" borderId="0" xfId="0" applyFill="1" applyBorder="1">
      <alignment vertical="center"/>
    </xf>
    <xf numFmtId="0" fontId="28" fillId="0" borderId="0" xfId="65" applyFont="1" applyAlignment="1">
      <alignment horizontal="right"/>
    </xf>
    <xf numFmtId="169" fontId="28" fillId="0" borderId="0" xfId="0" applyNumberFormat="1" applyFont="1">
      <alignment vertical="center"/>
    </xf>
    <xf numFmtId="0" fontId="16" fillId="2" borderId="0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/>
    <xf numFmtId="0" fontId="0" fillId="0" borderId="0" xfId="0" applyFill="1" applyBorder="1">
      <alignment vertical="center"/>
    </xf>
    <xf numFmtId="1" fontId="33" fillId="0" borderId="0" xfId="0" applyNumberFormat="1" applyFont="1" applyFill="1" applyBorder="1">
      <alignment vertical="center"/>
    </xf>
    <xf numFmtId="0" fontId="40" fillId="0" borderId="0" xfId="0" applyFont="1" applyBorder="1">
      <alignment vertical="center"/>
    </xf>
    <xf numFmtId="9" fontId="28" fillId="0" borderId="0" xfId="72" applyFont="1" applyBorder="1" applyAlignment="1">
      <alignment horizontal="right" indent="5"/>
    </xf>
    <xf numFmtId="0" fontId="28" fillId="2" borderId="0" xfId="38" applyFont="1" applyFill="1" applyAlignment="1">
      <alignment horizontal="center"/>
    </xf>
    <xf numFmtId="0" fontId="30" fillId="12" borderId="16" xfId="0" applyFont="1" applyFill="1" applyBorder="1" applyAlignment="1">
      <alignment horizontal="center" vertical="center"/>
    </xf>
    <xf numFmtId="0" fontId="30" fillId="12" borderId="9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0" fillId="12" borderId="14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30" fillId="12" borderId="22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30" fillId="12" borderId="21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30" fillId="12" borderId="14" xfId="0" applyFont="1" applyFill="1" applyBorder="1" applyAlignment="1">
      <alignment horizontal="center" vertical="center"/>
    </xf>
  </cellXfs>
  <cellStyles count="76">
    <cellStyle name="20% - Énfasis1" xfId="2" xr:uid="{00000000-0005-0000-0000-000000000000}"/>
    <cellStyle name="20% - Énfasis2" xfId="3" xr:uid="{00000000-0005-0000-0000-000001000000}"/>
    <cellStyle name="20% - Énfasis3" xfId="4" xr:uid="{00000000-0005-0000-0000-000002000000}"/>
    <cellStyle name="20% - Énfasis4" xfId="5" xr:uid="{00000000-0005-0000-0000-000003000000}"/>
    <cellStyle name="20% - Énfasis5" xfId="6" xr:uid="{00000000-0005-0000-0000-000004000000}"/>
    <cellStyle name="20% - Énfasis6" xfId="7" xr:uid="{00000000-0005-0000-0000-000005000000}"/>
    <cellStyle name="40% - Énfasis1" xfId="8" xr:uid="{00000000-0005-0000-0000-000006000000}"/>
    <cellStyle name="40% - Énfasis2" xfId="9" xr:uid="{00000000-0005-0000-0000-000007000000}"/>
    <cellStyle name="40% - Énfasis3" xfId="10" xr:uid="{00000000-0005-0000-0000-000008000000}"/>
    <cellStyle name="40% - Énfasis4" xfId="11" xr:uid="{00000000-0005-0000-0000-000009000000}"/>
    <cellStyle name="40% - Énfasis5" xfId="12" xr:uid="{00000000-0005-0000-0000-00000A000000}"/>
    <cellStyle name="40% - Énfasis6" xfId="13" xr:uid="{00000000-0005-0000-0000-00000B000000}"/>
    <cellStyle name="60% - Énfasis1" xfId="14" xr:uid="{00000000-0005-0000-0000-00000C000000}"/>
    <cellStyle name="60% - Énfasis2" xfId="15" xr:uid="{00000000-0005-0000-0000-00000D000000}"/>
    <cellStyle name="60% - Énfasis3" xfId="16" xr:uid="{00000000-0005-0000-0000-00000E000000}"/>
    <cellStyle name="60% - Énfasis4" xfId="17" xr:uid="{00000000-0005-0000-0000-00000F000000}"/>
    <cellStyle name="60% - Énfasis5" xfId="18" xr:uid="{00000000-0005-0000-0000-000010000000}"/>
    <cellStyle name="60% - Énfasis6" xfId="19" xr:uid="{00000000-0005-0000-0000-000011000000}"/>
    <cellStyle name="Buena" xfId="20" xr:uid="{00000000-0005-0000-0000-000012000000}"/>
    <cellStyle name="Cálculo" xfId="21" xr:uid="{00000000-0005-0000-0000-000013000000}"/>
    <cellStyle name="Celda de comprobación" xfId="22" xr:uid="{00000000-0005-0000-0000-000014000000}"/>
    <cellStyle name="Celda vinculada" xfId="23" xr:uid="{00000000-0005-0000-0000-000015000000}"/>
    <cellStyle name="Encabezado 4" xfId="24" xr:uid="{00000000-0005-0000-0000-000016000000}"/>
    <cellStyle name="Énfasis1" xfId="25" xr:uid="{00000000-0005-0000-0000-000017000000}"/>
    <cellStyle name="Énfasis2" xfId="26" xr:uid="{00000000-0005-0000-0000-000018000000}"/>
    <cellStyle name="Énfasis3" xfId="27" xr:uid="{00000000-0005-0000-0000-000019000000}"/>
    <cellStyle name="Énfasis4" xfId="28" xr:uid="{00000000-0005-0000-0000-00001A000000}"/>
    <cellStyle name="Énfasis5" xfId="29" xr:uid="{00000000-0005-0000-0000-00001B000000}"/>
    <cellStyle name="Énfasis6" xfId="30" xr:uid="{00000000-0005-0000-0000-00001C000000}"/>
    <cellStyle name="Entrada" xfId="31" xr:uid="{00000000-0005-0000-0000-00001D000000}"/>
    <cellStyle name="Incorrecto" xfId="32" xr:uid="{00000000-0005-0000-0000-00001E000000}"/>
    <cellStyle name="Milliers [0]_AgrIS" xfId="33" xr:uid="{00000000-0005-0000-0000-00001F000000}"/>
    <cellStyle name="Milliers_AgrIS" xfId="34" xr:uid="{00000000-0005-0000-0000-000020000000}"/>
    <cellStyle name="Monétaire [0]_AgrIS" xfId="35" xr:uid="{00000000-0005-0000-0000-000021000000}"/>
    <cellStyle name="Monétaire_AgrIS" xfId="36" xr:uid="{00000000-0005-0000-0000-000022000000}"/>
    <cellStyle name="Normal" xfId="0" builtinId="0" customBuiltin="1"/>
    <cellStyle name="Normal 10" xfId="65" xr:uid="{00000000-0005-0000-0000-000024000000}"/>
    <cellStyle name="Normal 10 2" xfId="66" xr:uid="{00000000-0005-0000-0000-000025000000}"/>
    <cellStyle name="Normal 10 3" xfId="75" xr:uid="{C5C2FCA8-E55D-4054-ACCB-5D2E57FEC612}"/>
    <cellStyle name="Normal 11" xfId="69" xr:uid="{00000000-0005-0000-0000-000026000000}"/>
    <cellStyle name="Normal 12" xfId="73" xr:uid="{00000000-0005-0000-0000-000027000000}"/>
    <cellStyle name="Normal 12 2" xfId="74" xr:uid="{81D5FE25-175C-44A5-B178-04F5C1045670}"/>
    <cellStyle name="Normal 13" xfId="70" xr:uid="{00000000-0005-0000-0000-000028000000}"/>
    <cellStyle name="Normal 2" xfId="37" xr:uid="{00000000-0005-0000-0000-000029000000}"/>
    <cellStyle name="Normal 2 2" xfId="38" xr:uid="{00000000-0005-0000-0000-00002A000000}"/>
    <cellStyle name="Normal 2 2 2" xfId="60" xr:uid="{00000000-0005-0000-0000-00002B000000}"/>
    <cellStyle name="Normal 2 3" xfId="39" xr:uid="{00000000-0005-0000-0000-00002C000000}"/>
    <cellStyle name="Normal 2 4" xfId="40" xr:uid="{00000000-0005-0000-0000-00002D000000}"/>
    <cellStyle name="Normal 3" xfId="1" xr:uid="{00000000-0005-0000-0000-00002E000000}"/>
    <cellStyle name="Normal 3 2" xfId="41" xr:uid="{00000000-0005-0000-0000-00002F000000}"/>
    <cellStyle name="Normal 3 2 2" xfId="61" xr:uid="{00000000-0005-0000-0000-000030000000}"/>
    <cellStyle name="Normal 4" xfId="42" xr:uid="{00000000-0005-0000-0000-000031000000}"/>
    <cellStyle name="Normal 4 2" xfId="43" xr:uid="{00000000-0005-0000-0000-000032000000}"/>
    <cellStyle name="Normal 4 2 2" xfId="44" xr:uid="{00000000-0005-0000-0000-000033000000}"/>
    <cellStyle name="Normal 4 3" xfId="71" xr:uid="{00000000-0005-0000-0000-000034000000}"/>
    <cellStyle name="Normal 5" xfId="45" xr:uid="{00000000-0005-0000-0000-000035000000}"/>
    <cellStyle name="Normal 5 2" xfId="46" xr:uid="{00000000-0005-0000-0000-000036000000}"/>
    <cellStyle name="Normal 5 3" xfId="63" xr:uid="{00000000-0005-0000-0000-000037000000}"/>
    <cellStyle name="Normal 6" xfId="47" xr:uid="{00000000-0005-0000-0000-000038000000}"/>
    <cellStyle name="Normal 7" xfId="48" xr:uid="{00000000-0005-0000-0000-000039000000}"/>
    <cellStyle name="Normal 8" xfId="59" xr:uid="{00000000-0005-0000-0000-00003A000000}"/>
    <cellStyle name="Normal 9" xfId="64" xr:uid="{00000000-0005-0000-0000-00003B000000}"/>
    <cellStyle name="Normal_Chapter_2_Labour_market_maps-CORR" xfId="68" xr:uid="{00000000-0005-0000-0000-00003C000000}"/>
    <cellStyle name="Normal_Maps YB2010 Chapter 4 GDP_corr" xfId="67" xr:uid="{00000000-0005-0000-0000-00003D000000}"/>
    <cellStyle name="Notas" xfId="49" xr:uid="{00000000-0005-0000-0000-00003E000000}"/>
    <cellStyle name="NumberCellStyle" xfId="50" xr:uid="{00000000-0005-0000-0000-00003F000000}"/>
    <cellStyle name="NumberCellStyle 2" xfId="62" xr:uid="{00000000-0005-0000-0000-000040000000}"/>
    <cellStyle name="Percent" xfId="72" builtinId="5"/>
    <cellStyle name="Percent 2" xfId="51" xr:uid="{00000000-0005-0000-0000-000042000000}"/>
    <cellStyle name="Salida" xfId="52" xr:uid="{00000000-0005-0000-0000-000043000000}"/>
    <cellStyle name="Texto de advertencia" xfId="53" xr:uid="{00000000-0005-0000-0000-000044000000}"/>
    <cellStyle name="Texto explicativo" xfId="54" xr:uid="{00000000-0005-0000-0000-000045000000}"/>
    <cellStyle name="Título" xfId="55" xr:uid="{00000000-0005-0000-0000-000046000000}"/>
    <cellStyle name="Título 1" xfId="56" xr:uid="{00000000-0005-0000-0000-000047000000}"/>
    <cellStyle name="Título 2" xfId="57" xr:uid="{00000000-0005-0000-0000-000048000000}"/>
    <cellStyle name="Título 3" xfId="58" xr:uid="{00000000-0005-0000-0000-000049000000}"/>
  </cellStyles>
  <dxfs count="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0DCF1"/>
      <color rgb="FFB656BD"/>
      <color rgb="FF5A245E"/>
      <color rgb="FF8C3993"/>
      <color rgb="FFCDD6F3"/>
      <color rgb="FFE1BAE4"/>
      <color rgb="FFE11AE4"/>
      <color rgb="FF2644A7"/>
      <color rgb="FFB0912A"/>
      <color rgb="FFF6A2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Mean household expenditure on sporting goods and services, </a:t>
            </a:r>
          </a:p>
          <a:p>
            <a:pPr algn="l">
              <a:defRPr sz="1800" b="1"/>
            </a:pPr>
            <a:r>
              <a:rPr lang="en-US"/>
              <a:t>household budget survey (HBS) 2020 and 2015 
</a:t>
            </a:r>
            <a:r>
              <a:rPr lang="en-US" sz="1600" b="0"/>
              <a:t>(in PPS)</a:t>
            </a:r>
          </a:p>
        </c:rich>
      </c:tx>
      <c:layout>
        <c:manualLayout>
          <c:xMode val="edge"/>
          <c:yMode val="edge"/>
          <c:x val="5.3333333333333332E-3"/>
          <c:y val="7.143267941027542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82467191601049E-2"/>
          <c:y val="0.14448159349996365"/>
          <c:w val="0.92151790026246716"/>
          <c:h val="0.44299383921263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1'!$C$47</c:f>
              <c:strCache>
                <c:ptCount val="1"/>
                <c:pt idx="0">
                  <c:v>HBS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1'!$B$49:$B$83</c:f>
              <c:strCache>
                <c:ptCount val="35"/>
                <c:pt idx="0">
                  <c:v>EU(¹)(²)</c:v>
                </c:pt>
                <c:pt idx="2">
                  <c:v>Ireland</c:v>
                </c:pt>
                <c:pt idx="3">
                  <c:v>Finland</c:v>
                </c:pt>
                <c:pt idx="4">
                  <c:v>Luxembourg</c:v>
                </c:pt>
                <c:pt idx="5">
                  <c:v>Netherlands (²)</c:v>
                </c:pt>
                <c:pt idx="6">
                  <c:v>Austria</c:v>
                </c:pt>
                <c:pt idx="7">
                  <c:v>Germany (²)</c:v>
                </c:pt>
                <c:pt idx="8">
                  <c:v>France (²)</c:v>
                </c:pt>
                <c:pt idx="9">
                  <c:v>Denmark</c:v>
                </c:pt>
                <c:pt idx="10">
                  <c:v>Slovenia</c:v>
                </c:pt>
                <c:pt idx="11">
                  <c:v>Belgium</c:v>
                </c:pt>
                <c:pt idx="12">
                  <c:v>Malta (²)</c:v>
                </c:pt>
                <c:pt idx="13">
                  <c:v>Cyprus (²)</c:v>
                </c:pt>
                <c:pt idx="14">
                  <c:v>Czechia</c:v>
                </c:pt>
                <c:pt idx="15">
                  <c:v>Latvia</c:v>
                </c:pt>
                <c:pt idx="16">
                  <c:v>Estonia</c:v>
                </c:pt>
                <c:pt idx="17">
                  <c:v>Italy</c:v>
                </c:pt>
                <c:pt idx="18">
                  <c:v>Spain</c:v>
                </c:pt>
                <c:pt idx="19">
                  <c:v>Croatia</c:v>
                </c:pt>
                <c:pt idx="20">
                  <c:v>Greece</c:v>
                </c:pt>
                <c:pt idx="21">
                  <c:v>Hungary</c:v>
                </c:pt>
                <c:pt idx="22">
                  <c:v>Poland</c:v>
                </c:pt>
                <c:pt idx="23">
                  <c:v>Lithuania</c:v>
                </c:pt>
                <c:pt idx="24">
                  <c:v>Slovakia</c:v>
                </c:pt>
                <c:pt idx="25">
                  <c:v>Bulgaria</c:v>
                </c:pt>
                <c:pt idx="26">
                  <c:v>Portugal</c:v>
                </c:pt>
                <c:pt idx="27">
                  <c:v>Romania</c:v>
                </c:pt>
                <c:pt idx="28">
                  <c:v>Sweden</c:v>
                </c:pt>
                <c:pt idx="30">
                  <c:v>Norway</c:v>
                </c:pt>
                <c:pt idx="32">
                  <c:v>Türkiye</c:v>
                </c:pt>
                <c:pt idx="33">
                  <c:v>Serbia</c:v>
                </c:pt>
                <c:pt idx="34">
                  <c:v>Montenegro (³)</c:v>
                </c:pt>
              </c:strCache>
            </c:strRef>
          </c:cat>
          <c:val>
            <c:numRef>
              <c:f>'Figure 1'!$C$49:$C$83</c:f>
              <c:numCache>
                <c:formatCode>#,##0</c:formatCode>
                <c:ptCount val="35"/>
                <c:pt idx="0">
                  <c:v>328</c:v>
                </c:pt>
                <c:pt idx="2">
                  <c:v>688</c:v>
                </c:pt>
                <c:pt idx="3">
                  <c:v>657</c:v>
                </c:pt>
                <c:pt idx="4">
                  <c:v>628</c:v>
                </c:pt>
                <c:pt idx="5">
                  <c:v>622</c:v>
                </c:pt>
                <c:pt idx="6">
                  <c:v>620</c:v>
                </c:pt>
                <c:pt idx="7">
                  <c:v>528</c:v>
                </c:pt>
                <c:pt idx="8">
                  <c:v>413</c:v>
                </c:pt>
                <c:pt idx="9">
                  <c:v>410</c:v>
                </c:pt>
                <c:pt idx="10">
                  <c:v>397</c:v>
                </c:pt>
                <c:pt idx="11">
                  <c:v>349</c:v>
                </c:pt>
                <c:pt idx="12">
                  <c:v>334</c:v>
                </c:pt>
                <c:pt idx="13">
                  <c:v>298</c:v>
                </c:pt>
                <c:pt idx="14">
                  <c:v>259</c:v>
                </c:pt>
                <c:pt idx="15">
                  <c:v>249</c:v>
                </c:pt>
                <c:pt idx="16">
                  <c:v>245</c:v>
                </c:pt>
                <c:pt idx="17">
                  <c:v>195</c:v>
                </c:pt>
                <c:pt idx="18">
                  <c:v>170</c:v>
                </c:pt>
                <c:pt idx="19">
                  <c:v>126</c:v>
                </c:pt>
                <c:pt idx="20">
                  <c:v>120</c:v>
                </c:pt>
                <c:pt idx="21">
                  <c:v>102</c:v>
                </c:pt>
                <c:pt idx="22">
                  <c:v>95</c:v>
                </c:pt>
                <c:pt idx="23">
                  <c:v>87</c:v>
                </c:pt>
                <c:pt idx="24">
                  <c:v>66</c:v>
                </c:pt>
                <c:pt idx="25">
                  <c:v>24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2">
                  <c:v>82</c:v>
                </c:pt>
                <c:pt idx="33">
                  <c:v>53</c:v>
                </c:pt>
                <c:pt idx="3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2-4281-A0B7-23131677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86796200"/>
        <c:axId val="686804728"/>
      </c:barChart>
      <c:lineChart>
        <c:grouping val="standard"/>
        <c:varyColors val="0"/>
        <c:ser>
          <c:idx val="1"/>
          <c:order val="1"/>
          <c:tx>
            <c:strRef>
              <c:f>'Figure 1'!$D$47</c:f>
              <c:strCache>
                <c:ptCount val="1"/>
                <c:pt idx="0">
                  <c:v>HBS 2015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2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cat>
            <c:strRef>
              <c:f>'Figure 1'!$B$49:$B$83</c:f>
              <c:strCache>
                <c:ptCount val="35"/>
                <c:pt idx="0">
                  <c:v>EU(¹)(²)</c:v>
                </c:pt>
                <c:pt idx="2">
                  <c:v>Ireland</c:v>
                </c:pt>
                <c:pt idx="3">
                  <c:v>Finland</c:v>
                </c:pt>
                <c:pt idx="4">
                  <c:v>Luxembourg</c:v>
                </c:pt>
                <c:pt idx="5">
                  <c:v>Netherlands (²)</c:v>
                </c:pt>
                <c:pt idx="6">
                  <c:v>Austria</c:v>
                </c:pt>
                <c:pt idx="7">
                  <c:v>Germany (²)</c:v>
                </c:pt>
                <c:pt idx="8">
                  <c:v>France (²)</c:v>
                </c:pt>
                <c:pt idx="9">
                  <c:v>Denmark</c:v>
                </c:pt>
                <c:pt idx="10">
                  <c:v>Slovenia</c:v>
                </c:pt>
                <c:pt idx="11">
                  <c:v>Belgium</c:v>
                </c:pt>
                <c:pt idx="12">
                  <c:v>Malta (²)</c:v>
                </c:pt>
                <c:pt idx="13">
                  <c:v>Cyprus (²)</c:v>
                </c:pt>
                <c:pt idx="14">
                  <c:v>Czechia</c:v>
                </c:pt>
                <c:pt idx="15">
                  <c:v>Latvia</c:v>
                </c:pt>
                <c:pt idx="16">
                  <c:v>Estonia</c:v>
                </c:pt>
                <c:pt idx="17">
                  <c:v>Italy</c:v>
                </c:pt>
                <c:pt idx="18">
                  <c:v>Spain</c:v>
                </c:pt>
                <c:pt idx="19">
                  <c:v>Croatia</c:v>
                </c:pt>
                <c:pt idx="20">
                  <c:v>Greece</c:v>
                </c:pt>
                <c:pt idx="21">
                  <c:v>Hungary</c:v>
                </c:pt>
                <c:pt idx="22">
                  <c:v>Poland</c:v>
                </c:pt>
                <c:pt idx="23">
                  <c:v>Lithuania</c:v>
                </c:pt>
                <c:pt idx="24">
                  <c:v>Slovakia</c:v>
                </c:pt>
                <c:pt idx="25">
                  <c:v>Bulgaria</c:v>
                </c:pt>
                <c:pt idx="26">
                  <c:v>Portugal</c:v>
                </c:pt>
                <c:pt idx="27">
                  <c:v>Romania</c:v>
                </c:pt>
                <c:pt idx="28">
                  <c:v>Sweden</c:v>
                </c:pt>
                <c:pt idx="30">
                  <c:v>Norway</c:v>
                </c:pt>
                <c:pt idx="32">
                  <c:v>Türkiye</c:v>
                </c:pt>
                <c:pt idx="33">
                  <c:v>Serbia</c:v>
                </c:pt>
                <c:pt idx="34">
                  <c:v>Montenegro (³)</c:v>
                </c:pt>
              </c:strCache>
            </c:strRef>
          </c:cat>
          <c:val>
            <c:numRef>
              <c:f>'Figure 1'!$D$49:$D$83</c:f>
              <c:numCache>
                <c:formatCode>#,##0</c:formatCode>
                <c:ptCount val="35"/>
                <c:pt idx="0">
                  <c:v>318</c:v>
                </c:pt>
                <c:pt idx="2">
                  <c:v>703</c:v>
                </c:pt>
                <c:pt idx="3">
                  <c:v>696</c:v>
                </c:pt>
                <c:pt idx="4">
                  <c:v>570</c:v>
                </c:pt>
                <c:pt idx="5">
                  <c:v>684</c:v>
                </c:pt>
                <c:pt idx="6">
                  <c:v>454</c:v>
                </c:pt>
                <c:pt idx="7">
                  <c:v>446</c:v>
                </c:pt>
                <c:pt idx="8">
                  <c:v>424</c:v>
                </c:pt>
                <c:pt idx="9">
                  <c:v>320</c:v>
                </c:pt>
                <c:pt idx="10">
                  <c:v>324</c:v>
                </c:pt>
                <c:pt idx="11">
                  <c:v>448</c:v>
                </c:pt>
                <c:pt idx="12">
                  <c:v>350</c:v>
                </c:pt>
                <c:pt idx="13">
                  <c:v>310</c:v>
                </c:pt>
                <c:pt idx="14">
                  <c:v>184</c:v>
                </c:pt>
                <c:pt idx="15">
                  <c:v>127</c:v>
                </c:pt>
                <c:pt idx="16">
                  <c:v>290</c:v>
                </c:pt>
                <c:pt idx="17">
                  <c:v>272</c:v>
                </c:pt>
                <c:pt idx="18">
                  <c:v>246</c:v>
                </c:pt>
                <c:pt idx="19">
                  <c:v>111</c:v>
                </c:pt>
                <c:pt idx="20">
                  <c:v>143</c:v>
                </c:pt>
                <c:pt idx="21">
                  <c:v>95</c:v>
                </c:pt>
                <c:pt idx="22">
                  <c:v>86</c:v>
                </c:pt>
                <c:pt idx="23">
                  <c:v>58</c:v>
                </c:pt>
                <c:pt idx="24">
                  <c:v>139</c:v>
                </c:pt>
                <c:pt idx="25">
                  <c:v>28</c:v>
                </c:pt>
                <c:pt idx="26">
                  <c:v>141</c:v>
                </c:pt>
                <c:pt idx="27">
                  <c:v>11</c:v>
                </c:pt>
                <c:pt idx="28">
                  <c:v>667</c:v>
                </c:pt>
                <c:pt idx="30">
                  <c:v>710</c:v>
                </c:pt>
                <c:pt idx="32">
                  <c:v>78</c:v>
                </c:pt>
                <c:pt idx="33">
                  <c:v>52</c:v>
                </c:pt>
                <c:pt idx="3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2-4281-A0B7-23131677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796200"/>
        <c:axId val="686804728"/>
      </c:lineChart>
      <c:catAx>
        <c:axId val="686796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804728"/>
        <c:crosses val="autoZero"/>
        <c:auto val="1"/>
        <c:lblAlgn val="ctr"/>
        <c:lblOffset val="100"/>
        <c:tickMarkSkip val="1"/>
        <c:noMultiLvlLbl val="0"/>
      </c:catAx>
      <c:valAx>
        <c:axId val="6868047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79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89685346487407"/>
          <c:y val="0.73901094437002801"/>
          <c:w val="0.21673070191346597"/>
          <c:h val="3.653508034228393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Mean household expenditure on sporting goods and services, by broad expenditure purpose, EU, 2020 and 2015</a:t>
            </a:r>
          </a:p>
          <a:p>
            <a:pPr algn="l">
              <a:defRPr sz="1800"/>
            </a:pPr>
            <a:r>
              <a:rPr lang="en-US" sz="1600" b="0"/>
              <a:t>(%, share of all household sporting expenditure)</a:t>
            </a:r>
          </a:p>
        </c:rich>
      </c:tx>
      <c:layout>
        <c:manualLayout>
          <c:xMode val="edge"/>
          <c:yMode val="edge"/>
          <c:x val="5.3333333333333332E-3"/>
          <c:y val="7.8871320354032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568428809411339E-2"/>
          <c:y val="0.1508513367213844"/>
          <c:w val="0.92358683655611973"/>
          <c:h val="0.55375227977706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2'!$D$50</c:f>
              <c:strCache>
                <c:ptCount val="1"/>
                <c:pt idx="0">
                  <c:v>HBS 2020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5CD-48F6-A8A5-1F678EB4250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5CD-48F6-A8A5-1F678EB4250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5CD-48F6-A8A5-1F678EB4250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5CD-48F6-A8A5-1F678EB4250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5CD-48F6-A8A5-1F678EB4250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5CD-48F6-A8A5-1F678EB4250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5CD-48F6-A8A5-1F678EB4250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5CD-48F6-A8A5-1F678EB4250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5CD-48F6-A8A5-1F678EB4250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5CD-48F6-A8A5-1F678EB4250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5CD-48F6-A8A5-1F678EB4250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5CD-48F6-A8A5-1F678EB4250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5CD-48F6-A8A5-1F678EB42506}"/>
              </c:ext>
            </c:extLst>
          </c:dPt>
          <c:cat>
            <c:strRef>
              <c:f>'Figure 2'!$C$53:$C$57</c:f>
              <c:strCache>
                <c:ptCount val="5"/>
                <c:pt idx="0">
                  <c:v>Major durables for outdoor recreation</c:v>
                </c:pt>
                <c:pt idx="1">
                  <c:v>Major durables for indoor recreation</c:v>
                </c:pt>
                <c:pt idx="2">
                  <c:v>Maintenance and repair of other major durables for recreation and culture</c:v>
                </c:pt>
                <c:pt idx="3">
                  <c:v>Equipment for sport, camping and open-air recreation</c:v>
                </c:pt>
                <c:pt idx="4">
                  <c:v>Recreational and sporting services</c:v>
                </c:pt>
              </c:strCache>
            </c:strRef>
          </c:cat>
          <c:val>
            <c:numRef>
              <c:f>'Figure 2'!$D$53:$D$57</c:f>
              <c:numCache>
                <c:formatCode>#.##0.0</c:formatCode>
                <c:ptCount val="5"/>
                <c:pt idx="0">
                  <c:v>14.37308868501529</c:v>
                </c:pt>
                <c:pt idx="1">
                  <c:v>0.91743119266055051</c:v>
                </c:pt>
                <c:pt idx="2">
                  <c:v>2.1406727828746175</c:v>
                </c:pt>
                <c:pt idx="3">
                  <c:v>15.596330275229359</c:v>
                </c:pt>
                <c:pt idx="4">
                  <c:v>66.972477064220186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5CD-48F6-A8A5-1F678EB42506}"/>
            </c:ext>
          </c:extLst>
        </c:ser>
        <c:ser>
          <c:idx val="1"/>
          <c:order val="1"/>
          <c:tx>
            <c:strRef>
              <c:f>'Figure 2'!$G$50</c:f>
              <c:strCache>
                <c:ptCount val="1"/>
                <c:pt idx="0">
                  <c:v>HBS 2015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2644A7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A5CD-48F6-A8A5-1F678EB42506}"/>
              </c:ext>
            </c:extLst>
          </c:dPt>
          <c:dPt>
            <c:idx val="1"/>
            <c:invertIfNegative val="0"/>
            <c:bubble3D val="0"/>
            <c:spPr>
              <a:solidFill>
                <a:srgbClr val="2644A7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A5CD-48F6-A8A5-1F678EB42506}"/>
              </c:ext>
            </c:extLst>
          </c:dPt>
          <c:dPt>
            <c:idx val="2"/>
            <c:invertIfNegative val="0"/>
            <c:bubble3D val="0"/>
            <c:spPr>
              <a:solidFill>
                <a:srgbClr val="2644A7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A5CD-48F6-A8A5-1F678EB42506}"/>
              </c:ext>
            </c:extLst>
          </c:dPt>
          <c:dPt>
            <c:idx val="3"/>
            <c:invertIfNegative val="0"/>
            <c:bubble3D val="0"/>
            <c:spPr>
              <a:solidFill>
                <a:srgbClr val="2644A7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A5CD-48F6-A8A5-1F678EB42506}"/>
              </c:ext>
            </c:extLst>
          </c:dPt>
          <c:dPt>
            <c:idx val="4"/>
            <c:invertIfNegative val="0"/>
            <c:bubble3D val="0"/>
            <c:spPr>
              <a:solidFill>
                <a:srgbClr val="2644A7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A5CD-48F6-A8A5-1F678EB42506}"/>
              </c:ext>
            </c:extLst>
          </c:dPt>
          <c:cat>
            <c:strRef>
              <c:f>'Figure 2'!$C$53:$C$57</c:f>
              <c:strCache>
                <c:ptCount val="5"/>
                <c:pt idx="0">
                  <c:v>Major durables for outdoor recreation</c:v>
                </c:pt>
                <c:pt idx="1">
                  <c:v>Major durables for indoor recreation</c:v>
                </c:pt>
                <c:pt idx="2">
                  <c:v>Maintenance and repair of other major durables for recreation and culture</c:v>
                </c:pt>
                <c:pt idx="3">
                  <c:v>Equipment for sport, camping and open-air recreation</c:v>
                </c:pt>
                <c:pt idx="4">
                  <c:v>Recreational and sporting services</c:v>
                </c:pt>
              </c:strCache>
            </c:strRef>
          </c:cat>
          <c:val>
            <c:numRef>
              <c:f>'Figure 2'!$G$53:$G$57</c:f>
              <c:numCache>
                <c:formatCode>#.##0.0</c:formatCode>
                <c:ptCount val="5"/>
                <c:pt idx="0">
                  <c:v>12.6</c:v>
                </c:pt>
                <c:pt idx="1">
                  <c:v>0.3</c:v>
                </c:pt>
                <c:pt idx="2">
                  <c:v>1.9</c:v>
                </c:pt>
                <c:pt idx="3">
                  <c:v>16</c:v>
                </c:pt>
                <c:pt idx="4">
                  <c:v>69.2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5CD-48F6-A8A5-1F678EB42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63250304"/>
        <c:axId val="263235840"/>
      </c:barChart>
      <c:valAx>
        <c:axId val="263235840"/>
        <c:scaling>
          <c:orientation val="minMax"/>
          <c:min val="0"/>
        </c:scaling>
        <c:delete val="0"/>
        <c:axPos val="r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3250304"/>
        <c:crosses val="max"/>
        <c:crossBetween val="between"/>
      </c:valAx>
      <c:catAx>
        <c:axId val="263250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3235840"/>
        <c:crosses val="autoZero"/>
        <c:auto val="1"/>
        <c:lblAlgn val="ctr"/>
        <c:lblOffset val="100"/>
        <c:tickMarkSkip val="1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195291590237175"/>
          <c:y val="0.83663125685951478"/>
          <c:w val="0.15599776698507467"/>
          <c:h val="3.800790296840288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Mean household expenditure on sporting goods and services, by broad expenditure purpose,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(%, share of all household sporting expenditure)</a:t>
            </a:r>
          </a:p>
        </c:rich>
      </c:tx>
      <c:layout>
        <c:manualLayout>
          <c:xMode val="edge"/>
          <c:yMode val="edge"/>
          <c:x val="5.3333333333333332E-3"/>
          <c:y val="7.517550817459659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985733396780364E-2"/>
          <c:y val="0.13652568378510468"/>
          <c:w val="0.93434758796541539"/>
          <c:h val="0.3615089718468313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3'!$C$57</c:f>
              <c:strCache>
                <c:ptCount val="1"/>
                <c:pt idx="0">
                  <c:v>Major durables for outdoor recreation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3'!$B$59:$B$88</c:f>
              <c:strCache>
                <c:ptCount val="30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 (²)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 (¹)</c:v>
                </c:pt>
                <c:pt idx="12">
                  <c:v>Croatia</c:v>
                </c:pt>
                <c:pt idx="13">
                  <c:v>Italy (⁴)</c:v>
                </c:pt>
                <c:pt idx="14">
                  <c:v>Cyprus (¹)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 (¹)</c:v>
                </c:pt>
                <c:pt idx="20">
                  <c:v>Netherlands (³)</c:v>
                </c:pt>
                <c:pt idx="21">
                  <c:v>Austria</c:v>
                </c:pt>
                <c:pt idx="22">
                  <c:v>Poland</c:v>
                </c:pt>
                <c:pt idx="23">
                  <c:v>Slovenia (⁴)</c:v>
                </c:pt>
                <c:pt idx="24">
                  <c:v>Slovakia</c:v>
                </c:pt>
                <c:pt idx="25">
                  <c:v>Finland</c:v>
                </c:pt>
                <c:pt idx="27">
                  <c:v>Montenegro (⁵)</c:v>
                </c:pt>
                <c:pt idx="28">
                  <c:v>Serbia</c:v>
                </c:pt>
                <c:pt idx="29">
                  <c:v>Türkiye</c:v>
                </c:pt>
              </c:strCache>
            </c:strRef>
          </c:cat>
          <c:val>
            <c:numRef>
              <c:f>'Figure 3'!$C$59:$C$88</c:f>
              <c:numCache>
                <c:formatCode>#.##0.0_i</c:formatCode>
                <c:ptCount val="30"/>
                <c:pt idx="0">
                  <c:v>14.37308868501529</c:v>
                </c:pt>
                <c:pt idx="2">
                  <c:v>36.723002005156111</c:v>
                </c:pt>
                <c:pt idx="3">
                  <c:v>0.82987551867219922</c:v>
                </c:pt>
                <c:pt idx="4">
                  <c:v>1.5034695451040865</c:v>
                </c:pt>
                <c:pt idx="5">
                  <c:v>33.740234374999993</c:v>
                </c:pt>
                <c:pt idx="6">
                  <c:v>13.221884498480243</c:v>
                </c:pt>
                <c:pt idx="7">
                  <c:v>1.5937883122190439</c:v>
                </c:pt>
                <c:pt idx="8">
                  <c:v>8.1</c:v>
                </c:pt>
                <c:pt idx="9">
                  <c:v>68.968386023294514</c:v>
                </c:pt>
                <c:pt idx="10">
                  <c:v>3.755868544600939</c:v>
                </c:pt>
                <c:pt idx="11">
                  <c:v>16.473149492017416</c:v>
                </c:pt>
                <c:pt idx="12">
                  <c:v>5.3259141494435616</c:v>
                </c:pt>
                <c:pt idx="13">
                  <c:v>8.3461341525857655</c:v>
                </c:pt>
                <c:pt idx="14">
                  <c:v>2.5494800402549478</c:v>
                </c:pt>
                <c:pt idx="15">
                  <c:v>2.491961414790997</c:v>
                </c:pt>
                <c:pt idx="16">
                  <c:v>27.210103329506314</c:v>
                </c:pt>
                <c:pt idx="17">
                  <c:v>29.224398789616181</c:v>
                </c:pt>
                <c:pt idx="18">
                  <c:v>0.39331366764995085</c:v>
                </c:pt>
                <c:pt idx="19">
                  <c:v>19.250374812593705</c:v>
                </c:pt>
                <c:pt idx="20">
                  <c:v>18.079459546405019</c:v>
                </c:pt>
                <c:pt idx="21">
                  <c:v>14.004517586318169</c:v>
                </c:pt>
                <c:pt idx="22">
                  <c:v>14.029535864978904</c:v>
                </c:pt>
                <c:pt idx="23">
                  <c:v>7.963709677419355</c:v>
                </c:pt>
                <c:pt idx="24">
                  <c:v>2.5679758308157097</c:v>
                </c:pt>
                <c:pt idx="25">
                  <c:v>16.399999999999999</c:v>
                </c:pt>
                <c:pt idx="27">
                  <c:v>16.666666666666668</c:v>
                </c:pt>
                <c:pt idx="28">
                  <c:v>3.8735983690112135</c:v>
                </c:pt>
                <c:pt idx="29">
                  <c:v>3.6963036963036964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F-4E7D-8B7B-F7481929DA19}"/>
            </c:ext>
          </c:extLst>
        </c:ser>
        <c:ser>
          <c:idx val="1"/>
          <c:order val="1"/>
          <c:tx>
            <c:strRef>
              <c:f>'Figure 3'!$D$57</c:f>
              <c:strCache>
                <c:ptCount val="1"/>
                <c:pt idx="0">
                  <c:v>Major durables for indoor recreation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3'!$B$59:$B$88</c:f>
              <c:strCache>
                <c:ptCount val="30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 (²)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 (¹)</c:v>
                </c:pt>
                <c:pt idx="12">
                  <c:v>Croatia</c:v>
                </c:pt>
                <c:pt idx="13">
                  <c:v>Italy (⁴)</c:v>
                </c:pt>
                <c:pt idx="14">
                  <c:v>Cyprus (¹)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 (¹)</c:v>
                </c:pt>
                <c:pt idx="20">
                  <c:v>Netherlands (³)</c:v>
                </c:pt>
                <c:pt idx="21">
                  <c:v>Austria</c:v>
                </c:pt>
                <c:pt idx="22">
                  <c:v>Poland</c:v>
                </c:pt>
                <c:pt idx="23">
                  <c:v>Slovenia (⁴)</c:v>
                </c:pt>
                <c:pt idx="24">
                  <c:v>Slovakia</c:v>
                </c:pt>
                <c:pt idx="25">
                  <c:v>Finland</c:v>
                </c:pt>
                <c:pt idx="27">
                  <c:v>Montenegro (⁵)</c:v>
                </c:pt>
                <c:pt idx="28">
                  <c:v>Serbia</c:v>
                </c:pt>
                <c:pt idx="29">
                  <c:v>Türkiye</c:v>
                </c:pt>
              </c:strCache>
            </c:strRef>
          </c:cat>
          <c:val>
            <c:numRef>
              <c:f>'Figure 3'!$D$59:$D$88</c:f>
              <c:numCache>
                <c:formatCode>#.##0.0_i</c:formatCode>
                <c:ptCount val="30"/>
                <c:pt idx="0">
                  <c:v>0.91743119266055051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0.75987841945288759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2.9342723004694835</c:v>
                </c:pt>
                <c:pt idx="11">
                  <c:v>0</c:v>
                </c:pt>
                <c:pt idx="12">
                  <c:v>0</c:v>
                </c:pt>
                <c:pt idx="13">
                  <c:v>0.2048131080389145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3.7107819716515369</c:v>
                </c:pt>
                <c:pt idx="18">
                  <c:v>0</c:v>
                </c:pt>
                <c:pt idx="19">
                  <c:v>0</c:v>
                </c:pt>
                <c:pt idx="20">
                  <c:v>0.51471770950619278</c:v>
                </c:pt>
                <c:pt idx="21">
                  <c:v>0</c:v>
                </c:pt>
                <c:pt idx="22">
                  <c:v>2.9535864978902953</c:v>
                </c:pt>
                <c:pt idx="23">
                  <c:v>1.965725806451613</c:v>
                </c:pt>
                <c:pt idx="24">
                  <c:v>0</c:v>
                </c:pt>
                <c:pt idx="25">
                  <c:v>4.5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F-4E7D-8B7B-F7481929DA19}"/>
            </c:ext>
          </c:extLst>
        </c:ser>
        <c:ser>
          <c:idx val="0"/>
          <c:order val="2"/>
          <c:tx>
            <c:strRef>
              <c:f>'Figure 3'!$E$57</c:f>
              <c:strCache>
                <c:ptCount val="1"/>
                <c:pt idx="0">
                  <c:v>Maintenance and repair of other major durables for recreation and culture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3'!$B$59:$B$88</c:f>
              <c:strCache>
                <c:ptCount val="30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 (²)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 (¹)</c:v>
                </c:pt>
                <c:pt idx="12">
                  <c:v>Croatia</c:v>
                </c:pt>
                <c:pt idx="13">
                  <c:v>Italy (⁴)</c:v>
                </c:pt>
                <c:pt idx="14">
                  <c:v>Cyprus (¹)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 (¹)</c:v>
                </c:pt>
                <c:pt idx="20">
                  <c:v>Netherlands (³)</c:v>
                </c:pt>
                <c:pt idx="21">
                  <c:v>Austria</c:v>
                </c:pt>
                <c:pt idx="22">
                  <c:v>Poland</c:v>
                </c:pt>
                <c:pt idx="23">
                  <c:v>Slovenia (⁴)</c:v>
                </c:pt>
                <c:pt idx="24">
                  <c:v>Slovakia</c:v>
                </c:pt>
                <c:pt idx="25">
                  <c:v>Finland</c:v>
                </c:pt>
                <c:pt idx="27">
                  <c:v>Montenegro (⁵)</c:v>
                </c:pt>
                <c:pt idx="28">
                  <c:v>Serbia</c:v>
                </c:pt>
                <c:pt idx="29">
                  <c:v>Türkiye</c:v>
                </c:pt>
              </c:strCache>
            </c:strRef>
          </c:cat>
          <c:val>
            <c:numRef>
              <c:f>'Figure 3'!$E$59:$E$88</c:f>
              <c:numCache>
                <c:formatCode>#.##0.0_i</c:formatCode>
                <c:ptCount val="30"/>
                <c:pt idx="0">
                  <c:v>2.1406727828746175</c:v>
                </c:pt>
                <c:pt idx="2">
                  <c:v>4.1821827556574043</c:v>
                </c:pt>
                <c:pt idx="3">
                  <c:v>1.2448132780082988</c:v>
                </c:pt>
                <c:pt idx="4">
                  <c:v>1.5805705474171163</c:v>
                </c:pt>
                <c:pt idx="5">
                  <c:v>5.56640625</c:v>
                </c:pt>
                <c:pt idx="6">
                  <c:v>1.785714285714286</c:v>
                </c:pt>
                <c:pt idx="7">
                  <c:v>8.1732733959950968E-2</c:v>
                </c:pt>
                <c:pt idx="8">
                  <c:v>0.1</c:v>
                </c:pt>
                <c:pt idx="9">
                  <c:v>1.7470881863560734</c:v>
                </c:pt>
                <c:pt idx="10">
                  <c:v>2.640845070422535</c:v>
                </c:pt>
                <c:pt idx="11">
                  <c:v>0.55636187711659413</c:v>
                </c:pt>
                <c:pt idx="12">
                  <c:v>1.7488076311605725</c:v>
                </c:pt>
                <c:pt idx="13">
                  <c:v>1.48489503328213</c:v>
                </c:pt>
                <c:pt idx="14">
                  <c:v>0</c:v>
                </c:pt>
                <c:pt idx="15">
                  <c:v>0</c:v>
                </c:pt>
                <c:pt idx="16">
                  <c:v>1.9517795637198625</c:v>
                </c:pt>
                <c:pt idx="17">
                  <c:v>0.41407867494824019</c:v>
                </c:pt>
                <c:pt idx="18">
                  <c:v>0.39331366764995085</c:v>
                </c:pt>
                <c:pt idx="19">
                  <c:v>9.3853073463268366</c:v>
                </c:pt>
                <c:pt idx="20">
                  <c:v>6.9486890783336017</c:v>
                </c:pt>
                <c:pt idx="21">
                  <c:v>2.9525653436592454</c:v>
                </c:pt>
                <c:pt idx="22">
                  <c:v>4.5358649789029535</c:v>
                </c:pt>
                <c:pt idx="23">
                  <c:v>4.8891129032258061</c:v>
                </c:pt>
                <c:pt idx="24">
                  <c:v>0.30211480362537763</c:v>
                </c:pt>
                <c:pt idx="25">
                  <c:v>1.8</c:v>
                </c:pt>
                <c:pt idx="27">
                  <c:v>0</c:v>
                </c:pt>
                <c:pt idx="28">
                  <c:v>0</c:v>
                </c:pt>
                <c:pt idx="29">
                  <c:v>3.6963036963036964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EF-4E7D-8B7B-F7481929DA19}"/>
            </c:ext>
          </c:extLst>
        </c:ser>
        <c:ser>
          <c:idx val="3"/>
          <c:order val="3"/>
          <c:tx>
            <c:strRef>
              <c:f>'Figure 3'!$F$57</c:f>
              <c:strCache>
                <c:ptCount val="1"/>
                <c:pt idx="0">
                  <c:v>Equipment for sport, camping and open-air recreation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3'!$B$59:$B$88</c:f>
              <c:strCache>
                <c:ptCount val="30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 (²)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 (¹)</c:v>
                </c:pt>
                <c:pt idx="12">
                  <c:v>Croatia</c:v>
                </c:pt>
                <c:pt idx="13">
                  <c:v>Italy (⁴)</c:v>
                </c:pt>
                <c:pt idx="14">
                  <c:v>Cyprus (¹)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 (¹)</c:v>
                </c:pt>
                <c:pt idx="20">
                  <c:v>Netherlands (³)</c:v>
                </c:pt>
                <c:pt idx="21">
                  <c:v>Austria</c:v>
                </c:pt>
                <c:pt idx="22">
                  <c:v>Poland</c:v>
                </c:pt>
                <c:pt idx="23">
                  <c:v>Slovenia (⁴)</c:v>
                </c:pt>
                <c:pt idx="24">
                  <c:v>Slovakia</c:v>
                </c:pt>
                <c:pt idx="25">
                  <c:v>Finland</c:v>
                </c:pt>
                <c:pt idx="27">
                  <c:v>Montenegro (⁵)</c:v>
                </c:pt>
                <c:pt idx="28">
                  <c:v>Serbia</c:v>
                </c:pt>
                <c:pt idx="29">
                  <c:v>Türkiye</c:v>
                </c:pt>
              </c:strCache>
            </c:strRef>
          </c:cat>
          <c:val>
            <c:numRef>
              <c:f>'Figure 3'!$F$59:$F$88</c:f>
              <c:numCache>
                <c:formatCode>#.##0.0_i</c:formatCode>
                <c:ptCount val="30"/>
                <c:pt idx="0">
                  <c:v>15.596330275229359</c:v>
                </c:pt>
                <c:pt idx="2">
                  <c:v>11.228874248066456</c:v>
                </c:pt>
                <c:pt idx="3">
                  <c:v>16.597510373443981</c:v>
                </c:pt>
                <c:pt idx="4">
                  <c:v>29.144178874325366</c:v>
                </c:pt>
                <c:pt idx="5">
                  <c:v>17.0166015625</c:v>
                </c:pt>
                <c:pt idx="6">
                  <c:v>16.299392097264437</c:v>
                </c:pt>
                <c:pt idx="7">
                  <c:v>20.065386187167963</c:v>
                </c:pt>
                <c:pt idx="8">
                  <c:v>2.6</c:v>
                </c:pt>
                <c:pt idx="9">
                  <c:v>9.9001663893510816</c:v>
                </c:pt>
                <c:pt idx="10">
                  <c:v>20.01173708920188</c:v>
                </c:pt>
                <c:pt idx="11">
                  <c:v>10.449927431059509</c:v>
                </c:pt>
                <c:pt idx="12">
                  <c:v>13.672496025437203</c:v>
                </c:pt>
                <c:pt idx="13">
                  <c:v>18.637992831541219</c:v>
                </c:pt>
                <c:pt idx="14">
                  <c:v>3.6900369003690034</c:v>
                </c:pt>
                <c:pt idx="15">
                  <c:v>27.974276527331188</c:v>
                </c:pt>
                <c:pt idx="16">
                  <c:v>13.432835820895523</c:v>
                </c:pt>
                <c:pt idx="17">
                  <c:v>6.5774804905239677</c:v>
                </c:pt>
                <c:pt idx="18">
                  <c:v>20.452310717797442</c:v>
                </c:pt>
                <c:pt idx="19">
                  <c:v>12.023988005997003</c:v>
                </c:pt>
                <c:pt idx="20">
                  <c:v>10.599967830143155</c:v>
                </c:pt>
                <c:pt idx="21">
                  <c:v>23.330106485963213</c:v>
                </c:pt>
                <c:pt idx="22">
                  <c:v>18.459915611814345</c:v>
                </c:pt>
                <c:pt idx="23">
                  <c:v>18.724798387096772</c:v>
                </c:pt>
                <c:pt idx="24">
                  <c:v>42.296072507552864</c:v>
                </c:pt>
                <c:pt idx="25">
                  <c:v>28.4</c:v>
                </c:pt>
                <c:pt idx="27">
                  <c:v>41.666666666666664</c:v>
                </c:pt>
                <c:pt idx="28">
                  <c:v>40.366972477064223</c:v>
                </c:pt>
                <c:pt idx="29">
                  <c:v>13.386613386613387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EF-4E7D-8B7B-F7481929DA19}"/>
            </c:ext>
          </c:extLst>
        </c:ser>
        <c:ser>
          <c:idx val="4"/>
          <c:order val="4"/>
          <c:tx>
            <c:strRef>
              <c:f>'Figure 3'!$G$57</c:f>
              <c:strCache>
                <c:ptCount val="1"/>
                <c:pt idx="0">
                  <c:v>Recreational and sporting services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3'!$B$59:$B$88</c:f>
              <c:strCache>
                <c:ptCount val="30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 (²)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 (¹)</c:v>
                </c:pt>
                <c:pt idx="12">
                  <c:v>Croatia</c:v>
                </c:pt>
                <c:pt idx="13">
                  <c:v>Italy (⁴)</c:v>
                </c:pt>
                <c:pt idx="14">
                  <c:v>Cyprus (¹)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 (¹)</c:v>
                </c:pt>
                <c:pt idx="20">
                  <c:v>Netherlands (³)</c:v>
                </c:pt>
                <c:pt idx="21">
                  <c:v>Austria</c:v>
                </c:pt>
                <c:pt idx="22">
                  <c:v>Poland</c:v>
                </c:pt>
                <c:pt idx="23">
                  <c:v>Slovenia (⁴)</c:v>
                </c:pt>
                <c:pt idx="24">
                  <c:v>Slovakia</c:v>
                </c:pt>
                <c:pt idx="25">
                  <c:v>Finland</c:v>
                </c:pt>
                <c:pt idx="27">
                  <c:v>Montenegro (⁵)</c:v>
                </c:pt>
                <c:pt idx="28">
                  <c:v>Serbia</c:v>
                </c:pt>
                <c:pt idx="29">
                  <c:v>Türkiye</c:v>
                </c:pt>
              </c:strCache>
            </c:strRef>
          </c:cat>
          <c:val>
            <c:numRef>
              <c:f>'Figure 3'!$G$59:$G$88</c:f>
              <c:numCache>
                <c:formatCode>#.##0.0_i</c:formatCode>
                <c:ptCount val="30"/>
                <c:pt idx="0">
                  <c:v>66.972477064220186</c:v>
                </c:pt>
                <c:pt idx="2">
                  <c:v>46.806072758521907</c:v>
                </c:pt>
                <c:pt idx="3">
                  <c:v>81.327800829875514</c:v>
                </c:pt>
                <c:pt idx="4">
                  <c:v>67.617579028527373</c:v>
                </c:pt>
                <c:pt idx="5">
                  <c:v>43.6767578125</c:v>
                </c:pt>
                <c:pt idx="6">
                  <c:v>67.933130699088153</c:v>
                </c:pt>
                <c:pt idx="7">
                  <c:v>78.218226399673071</c:v>
                </c:pt>
                <c:pt idx="8">
                  <c:v>89.2</c:v>
                </c:pt>
                <c:pt idx="9">
                  <c:v>19.217970049916804</c:v>
                </c:pt>
                <c:pt idx="10">
                  <c:v>70.715962441314545</c:v>
                </c:pt>
                <c:pt idx="11">
                  <c:v>72.157716497339138</c:v>
                </c:pt>
                <c:pt idx="12">
                  <c:v>79.252782193958666</c:v>
                </c:pt>
                <c:pt idx="13">
                  <c:v>71.326164874551978</c:v>
                </c:pt>
                <c:pt idx="14">
                  <c:v>93.659845689365966</c:v>
                </c:pt>
                <c:pt idx="15">
                  <c:v>69.413183279742768</c:v>
                </c:pt>
                <c:pt idx="16">
                  <c:v>57.40528128587831</c:v>
                </c:pt>
                <c:pt idx="17">
                  <c:v>60.057333970377456</c:v>
                </c:pt>
                <c:pt idx="18">
                  <c:v>78.859390363815137</c:v>
                </c:pt>
                <c:pt idx="19">
                  <c:v>59.340329835082464</c:v>
                </c:pt>
                <c:pt idx="20">
                  <c:v>63.85716583561203</c:v>
                </c:pt>
                <c:pt idx="21">
                  <c:v>58.42207163601163</c:v>
                </c:pt>
                <c:pt idx="22">
                  <c:v>60.021097046413509</c:v>
                </c:pt>
                <c:pt idx="23">
                  <c:v>66.456653225806448</c:v>
                </c:pt>
                <c:pt idx="24">
                  <c:v>54.531722054380658</c:v>
                </c:pt>
                <c:pt idx="25">
                  <c:v>48.9</c:v>
                </c:pt>
                <c:pt idx="27">
                  <c:v>41.666666666666664</c:v>
                </c:pt>
                <c:pt idx="28">
                  <c:v>55.759429153924572</c:v>
                </c:pt>
                <c:pt idx="29">
                  <c:v>79.220779220779221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EF-4E7D-8B7B-F7481929D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5004544"/>
        <c:axId val="135006080"/>
      </c:barChart>
      <c:catAx>
        <c:axId val="135004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35006080"/>
        <c:crosses val="autoZero"/>
        <c:auto val="1"/>
        <c:lblAlgn val="ctr"/>
        <c:lblOffset val="100"/>
        <c:tickMarkSkip val="1"/>
        <c:noMultiLvlLbl val="0"/>
      </c:catAx>
      <c:valAx>
        <c:axId val="1350060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5004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404230089859886"/>
          <c:y val="0.62131996614346929"/>
          <c:w val="0.6079769076755942"/>
          <c:h val="0.18659857230734017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Ratio between mean household food and housing expenditure and mean household sporting goods and services expenditure,</a:t>
            </a:r>
            <a:r>
              <a:rPr lang="en-US" sz="1600" baseline="0"/>
              <a:t> </a:t>
            </a:r>
            <a:r>
              <a:rPr lang="en-US" sz="1600"/>
              <a:t>2020</a:t>
            </a:r>
          </a:p>
        </c:rich>
      </c:tx>
      <c:layout>
        <c:manualLayout>
          <c:xMode val="edge"/>
          <c:yMode val="edge"/>
          <c:x val="5.3333333333333332E-3"/>
          <c:y val="6.785514689303571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4971376260691327E-2"/>
          <c:y val="8.9266598430385286E-2"/>
          <c:w val="0.91201551721020968"/>
          <c:h val="0.719230189017531"/>
        </c:manualLayout>
      </c:layout>
      <c:bubbleChart>
        <c:varyColors val="0"/>
        <c:ser>
          <c:idx val="1"/>
          <c:order val="0"/>
          <c:tx>
            <c:strRef>
              <c:f>'Figure 4'!$F$60</c:f>
              <c:strCache>
                <c:ptCount val="1"/>
                <c:pt idx="0">
                  <c:v>Ratio between mean household food and housing expenditure and mean household sporting expenditure</c:v>
                </c:pt>
              </c:strCache>
            </c:strRef>
          </c:tx>
          <c:invertIfNegative val="0"/>
          <c:xVal>
            <c:numRef>
              <c:f>'Figure 4'!$H$62:$H$87</c:f>
              <c:numCache>
                <c:formatCode>0.0</c:formatCode>
                <c:ptCount val="26"/>
                <c:pt idx="0">
                  <c:v>48.6</c:v>
                </c:pt>
                <c:pt idx="2">
                  <c:v>47.7</c:v>
                </c:pt>
                <c:pt idx="3">
                  <c:v>59.1</c:v>
                </c:pt>
                <c:pt idx="4">
                  <c:v>45</c:v>
                </c:pt>
                <c:pt idx="5">
                  <c:v>45.8</c:v>
                </c:pt>
                <c:pt idx="6">
                  <c:v>42.6</c:v>
                </c:pt>
                <c:pt idx="7">
                  <c:v>51.3</c:v>
                </c:pt>
                <c:pt idx="8">
                  <c:v>46.8</c:v>
                </c:pt>
                <c:pt idx="9">
                  <c:v>52.3</c:v>
                </c:pt>
                <c:pt idx="10">
                  <c:v>52.6</c:v>
                </c:pt>
                <c:pt idx="11">
                  <c:v>43.2</c:v>
                </c:pt>
                <c:pt idx="12">
                  <c:v>53.4</c:v>
                </c:pt>
                <c:pt idx="13">
                  <c:v>58</c:v>
                </c:pt>
                <c:pt idx="14">
                  <c:v>40.799999999999997</c:v>
                </c:pt>
                <c:pt idx="15">
                  <c:v>45.2</c:v>
                </c:pt>
                <c:pt idx="16">
                  <c:v>57.1</c:v>
                </c:pt>
                <c:pt idx="17">
                  <c:v>44.5</c:v>
                </c:pt>
                <c:pt idx="18">
                  <c:v>65.5</c:v>
                </c:pt>
                <c:pt idx="19">
                  <c:v>28.2</c:v>
                </c:pt>
                <c:pt idx="20">
                  <c:v>42.2</c:v>
                </c:pt>
                <c:pt idx="21">
                  <c:v>36.4</c:v>
                </c:pt>
                <c:pt idx="22">
                  <c:v>57.3</c:v>
                </c:pt>
                <c:pt idx="23">
                  <c:v>38</c:v>
                </c:pt>
                <c:pt idx="24">
                  <c:v>53.6</c:v>
                </c:pt>
                <c:pt idx="25">
                  <c:v>46.8</c:v>
                </c:pt>
              </c:numCache>
            </c:numRef>
          </c:xVal>
          <c:yVal>
            <c:numRef>
              <c:f>'Figure 4'!$G$62:$G$87</c:f>
              <c:numCache>
                <c:formatCode>0.0</c:formatCode>
                <c:ptCount val="26"/>
                <c:pt idx="0">
                  <c:v>1.2</c:v>
                </c:pt>
                <c:pt idx="2">
                  <c:v>1.1000000000000001</c:v>
                </c:pt>
                <c:pt idx="3">
                  <c:v>0.2</c:v>
                </c:pt>
                <c:pt idx="4">
                  <c:v>1.5</c:v>
                </c:pt>
                <c:pt idx="5">
                  <c:v>1.4</c:v>
                </c:pt>
                <c:pt idx="6">
                  <c:v>1.6</c:v>
                </c:pt>
                <c:pt idx="7">
                  <c:v>1.4</c:v>
                </c:pt>
                <c:pt idx="8">
                  <c:v>2.1</c:v>
                </c:pt>
                <c:pt idx="9">
                  <c:v>0.5</c:v>
                </c:pt>
                <c:pt idx="10">
                  <c:v>0.6</c:v>
                </c:pt>
                <c:pt idx="11">
                  <c:v>1.4</c:v>
                </c:pt>
                <c:pt idx="12">
                  <c:v>0.6</c:v>
                </c:pt>
                <c:pt idx="13">
                  <c:v>0.7</c:v>
                </c:pt>
                <c:pt idx="14">
                  <c:v>0.9</c:v>
                </c:pt>
                <c:pt idx="15">
                  <c:v>1.5</c:v>
                </c:pt>
                <c:pt idx="16">
                  <c:v>0.5</c:v>
                </c:pt>
                <c:pt idx="17">
                  <c:v>1.3</c:v>
                </c:pt>
                <c:pt idx="18">
                  <c:v>0.5</c:v>
                </c:pt>
                <c:pt idx="19">
                  <c:v>1.3</c:v>
                </c:pt>
                <c:pt idx="20">
                  <c:v>1.9</c:v>
                </c:pt>
                <c:pt idx="21">
                  <c:v>1.8</c:v>
                </c:pt>
                <c:pt idx="22">
                  <c:v>0.6</c:v>
                </c:pt>
                <c:pt idx="23">
                  <c:v>1.5</c:v>
                </c:pt>
                <c:pt idx="24">
                  <c:v>0.4</c:v>
                </c:pt>
                <c:pt idx="25">
                  <c:v>2.2999999999999998</c:v>
                </c:pt>
              </c:numCache>
            </c:numRef>
          </c:yVal>
          <c:bubbleSize>
            <c:numRef>
              <c:f>'Figure 4'!$F$62:$F$87</c:f>
              <c:numCache>
                <c:formatCode>0</c:formatCode>
                <c:ptCount val="26"/>
                <c:pt idx="0">
                  <c:v>39</c:v>
                </c:pt>
                <c:pt idx="2">
                  <c:v>42</c:v>
                </c:pt>
                <c:pt idx="3">
                  <c:v>325</c:v>
                </c:pt>
                <c:pt idx="4">
                  <c:v>30</c:v>
                </c:pt>
                <c:pt idx="5">
                  <c:v>34</c:v>
                </c:pt>
                <c:pt idx="6">
                  <c:v>26</c:v>
                </c:pt>
                <c:pt idx="7">
                  <c:v>37</c:v>
                </c:pt>
                <c:pt idx="8">
                  <c:v>23</c:v>
                </c:pt>
                <c:pt idx="9">
                  <c:v>98</c:v>
                </c:pt>
                <c:pt idx="10">
                  <c:v>86</c:v>
                </c:pt>
                <c:pt idx="11">
                  <c:v>30</c:v>
                </c:pt>
                <c:pt idx="12">
                  <c:v>93</c:v>
                </c:pt>
                <c:pt idx="13">
                  <c:v>81</c:v>
                </c:pt>
                <c:pt idx="14">
                  <c:v>47</c:v>
                </c:pt>
                <c:pt idx="15">
                  <c:v>30</c:v>
                </c:pt>
                <c:pt idx="16">
                  <c:v>114</c:v>
                </c:pt>
                <c:pt idx="17">
                  <c:v>35</c:v>
                </c:pt>
                <c:pt idx="18">
                  <c:v>141</c:v>
                </c:pt>
                <c:pt idx="19">
                  <c:v>22</c:v>
                </c:pt>
                <c:pt idx="20">
                  <c:v>22</c:v>
                </c:pt>
                <c:pt idx="21">
                  <c:v>20</c:v>
                </c:pt>
                <c:pt idx="22">
                  <c:v>104</c:v>
                </c:pt>
                <c:pt idx="23">
                  <c:v>25</c:v>
                </c:pt>
                <c:pt idx="24">
                  <c:v>127</c:v>
                </c:pt>
                <c:pt idx="25">
                  <c:v>21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682C-4F90-BFD3-EE61E3A8A476}"/>
            </c:ext>
          </c:extLst>
        </c:ser>
        <c:ser>
          <c:idx val="0"/>
          <c:order val="1"/>
          <c:tx>
            <c:strRef>
              <c:f>'Figure 4'!$F$60</c:f>
              <c:strCache>
                <c:ptCount val="1"/>
                <c:pt idx="0">
                  <c:v>Ratio between mean household food and housing expenditure and mean household sporting expenditure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2C-4F90-BFD3-EE61E3A8A476}"/>
              </c:ext>
            </c:extLst>
          </c:dPt>
          <c:dLbls>
            <c:dLbl>
              <c:idx val="0"/>
              <c:layout>
                <c:manualLayout>
                  <c:x val="-3.6821110770174901E-3"/>
                  <c:y val="4.8761377814801731E-3"/>
                </c:manualLayout>
              </c:layout>
              <c:tx>
                <c:rich>
                  <a:bodyPr/>
                  <a:lstStyle/>
                  <a:p>
                    <a:fld id="{40F757EA-5703-4481-8420-F1E0809822D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42529D6A-CFF6-4703-80C8-B91CB53F9D4C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82C-4F90-BFD3-EE61E3A8A476}"/>
                </c:ext>
              </c:extLst>
            </c:dLbl>
            <c:dLbl>
              <c:idx val="1"/>
              <c:layout>
                <c:manualLayout>
                  <c:x val="-3.6821110770175799E-3"/>
                  <c:y val="0"/>
                </c:manualLayout>
              </c:layout>
              <c:tx>
                <c:rich>
                  <a:bodyPr/>
                  <a:lstStyle/>
                  <a:p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2-682C-4F90-BFD3-EE61E3A8A476}"/>
                </c:ext>
              </c:extLst>
            </c:dLbl>
            <c:dLbl>
              <c:idx val="2"/>
              <c:layout>
                <c:manualLayout>
                  <c:x val="-8.3800954730921737E-2"/>
                  <c:y val="6.7253573056928889E-3"/>
                </c:manualLayout>
              </c:layout>
              <c:tx>
                <c:rich>
                  <a:bodyPr/>
                  <a:lstStyle/>
                  <a:p>
                    <a:fld id="{5F9ADF31-6A96-4382-8EF9-CD7873047B8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13A52EB3-51E5-4249-B33F-6262FB92921E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82C-4F90-BFD3-EE61E3A8A476}"/>
                </c:ext>
              </c:extLst>
            </c:dLbl>
            <c:dLbl>
              <c:idx val="3"/>
              <c:layout>
                <c:manualLayout>
                  <c:x val="-3.1980859501758831E-3"/>
                  <c:y val="1.4628413344440518E-2"/>
                </c:manualLayout>
              </c:layout>
              <c:tx>
                <c:rich>
                  <a:bodyPr/>
                  <a:lstStyle/>
                  <a:p>
                    <a:fld id="{7D608B33-119D-48C8-A493-1DCFACB8288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DD046401-802B-47F7-9E3C-D19C646B4E56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82C-4F90-BFD3-EE61E3A8A476}"/>
                </c:ext>
              </c:extLst>
            </c:dLbl>
            <c:dLbl>
              <c:idx val="4"/>
              <c:layout>
                <c:manualLayout>
                  <c:x val="-3.7709381156382921E-2"/>
                  <c:y val="-3.1232783989895613E-2"/>
                </c:manualLayout>
              </c:layout>
              <c:tx>
                <c:rich>
                  <a:bodyPr/>
                  <a:lstStyle/>
                  <a:p>
                    <a:fld id="{9CC913BB-AACF-49A4-9CA9-EFCEC1641DA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ABF380F0-2EBF-46F3-A962-742D046D2C6E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82C-4F90-BFD3-EE61E3A8A476}"/>
                </c:ext>
              </c:extLst>
            </c:dLbl>
            <c:dLbl>
              <c:idx val="5"/>
              <c:layout>
                <c:manualLayout>
                  <c:x val="-1.1132345799518234E-3"/>
                  <c:y val="-7.2115646118331963E-3"/>
                </c:manualLayout>
              </c:layout>
              <c:tx>
                <c:rich>
                  <a:bodyPr/>
                  <a:lstStyle/>
                  <a:p>
                    <a:fld id="{14F81FB5-3A7D-4877-850F-3424A4B67CC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0911AFB6-83B7-40FE-BE79-9A93B1491D89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82C-4F90-BFD3-EE61E3A8A476}"/>
                </c:ext>
              </c:extLst>
            </c:dLbl>
            <c:dLbl>
              <c:idx val="6"/>
              <c:layout>
                <c:manualLayout>
                  <c:x val="-8.8891009409261978E-2"/>
                  <c:y val="-1.8543490060905179E-2"/>
                </c:manualLayout>
              </c:layout>
              <c:tx>
                <c:rich>
                  <a:bodyPr/>
                  <a:lstStyle/>
                  <a:p>
                    <a:fld id="{973C1E3F-AF02-48B6-8A60-50724AAE02C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29563AFB-B993-49B8-B614-CECCEA0EB7DC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82C-4F90-BFD3-EE61E3A8A476}"/>
                </c:ext>
              </c:extLst>
            </c:dLbl>
            <c:dLbl>
              <c:idx val="7"/>
              <c:layout>
                <c:manualLayout>
                  <c:x val="-3.5317409694179958E-3"/>
                  <c:y val="-1.0249253675233778E-2"/>
                </c:manualLayout>
              </c:layout>
              <c:tx>
                <c:rich>
                  <a:bodyPr/>
                  <a:lstStyle/>
                  <a:p>
                    <a:fld id="{D5A963A5-C432-4881-BD3F-5C3D6AC2213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79835311-440C-4C95-A323-16FCD0560794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82C-4F90-BFD3-EE61E3A8A476}"/>
                </c:ext>
              </c:extLst>
            </c:dLbl>
            <c:dLbl>
              <c:idx val="8"/>
              <c:layout>
                <c:manualLayout>
                  <c:x val="-5.97617336919413E-2"/>
                  <c:y val="1.8447138421676116E-2"/>
                </c:manualLayout>
              </c:layout>
              <c:tx>
                <c:rich>
                  <a:bodyPr/>
                  <a:lstStyle/>
                  <a:p>
                    <a:fld id="{B84936AA-5804-4982-AFE7-12DF7A19156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5D3BE6DD-5B63-478F-869A-EE2339D58F23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82C-4F90-BFD3-EE61E3A8A476}"/>
                </c:ext>
              </c:extLst>
            </c:dLbl>
            <c:dLbl>
              <c:idx val="9"/>
              <c:layout>
                <c:manualLayout>
                  <c:x val="-9.6335598759193522E-2"/>
                  <c:y val="-1.2954289355196609E-2"/>
                </c:manualLayout>
              </c:layout>
              <c:tx>
                <c:rich>
                  <a:bodyPr/>
                  <a:lstStyle/>
                  <a:p>
                    <a:fld id="{24FCFA18-946F-4090-9F09-C019C250C92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DA492DCD-824C-45CE-9BE1-97F3DBDA03E3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82C-4F90-BFD3-EE61E3A8A476}"/>
                </c:ext>
              </c:extLst>
            </c:dLbl>
            <c:dLbl>
              <c:idx val="10"/>
              <c:layout>
                <c:manualLayout>
                  <c:x val="-8.6130854452447544E-2"/>
                  <c:y val="-2.0889984451768189E-2"/>
                </c:manualLayout>
              </c:layout>
              <c:tx>
                <c:rich>
                  <a:bodyPr/>
                  <a:lstStyle/>
                  <a:p>
                    <a:fld id="{DA81DB98-8431-4675-A882-9C855379F158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845601E3-1DF3-48DF-9A5C-85A706D12EA5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82C-4F90-BFD3-EE61E3A8A476}"/>
                </c:ext>
              </c:extLst>
            </c:dLbl>
            <c:dLbl>
              <c:idx val="11"/>
              <c:layout>
                <c:manualLayout>
                  <c:x val="-8.0851378853807318E-2"/>
                  <c:y val="1.2799096216853975E-2"/>
                </c:manualLayout>
              </c:layout>
              <c:tx>
                <c:rich>
                  <a:bodyPr/>
                  <a:lstStyle/>
                  <a:p>
                    <a:fld id="{A664D25E-BCBB-4107-804F-C2DC1DBA35B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647F9013-F760-4F4D-8CD9-4F5DB98D2E30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82C-4F90-BFD3-EE61E3A8A476}"/>
                </c:ext>
              </c:extLst>
            </c:dLbl>
            <c:dLbl>
              <c:idx val="12"/>
              <c:layout>
                <c:manualLayout>
                  <c:x val="-3.5763576526204613E-2"/>
                  <c:y val="-3.5195586731275853E-2"/>
                </c:manualLayout>
              </c:layout>
              <c:tx>
                <c:rich>
                  <a:bodyPr/>
                  <a:lstStyle/>
                  <a:p>
                    <a:fld id="{EB2D11F9-0F0F-44C9-9C99-E3A5A03158E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DAA75F7D-D7EE-487B-824E-0FEE857AD741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82C-4F90-BFD3-EE61E3A8A476}"/>
                </c:ext>
              </c:extLst>
            </c:dLbl>
            <c:dLbl>
              <c:idx val="13"/>
              <c:layout>
                <c:manualLayout>
                  <c:x val="-7.8173386379815548E-3"/>
                  <c:y val="-2.2633135952080984E-3"/>
                </c:manualLayout>
              </c:layout>
              <c:tx>
                <c:rich>
                  <a:bodyPr/>
                  <a:lstStyle/>
                  <a:p>
                    <a:fld id="{AC86703C-3737-4E33-BD93-DD5F7CD176A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EA9AEF56-F1B3-4D8D-A0A3-2F9F6E9F6CDB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82C-4F90-BFD3-EE61E3A8A476}"/>
                </c:ext>
              </c:extLst>
            </c:dLbl>
            <c:dLbl>
              <c:idx val="14"/>
              <c:layout>
                <c:manualLayout>
                  <c:x val="-2.5610221011789856E-2"/>
                  <c:y val="-2.9589474914664279E-2"/>
                </c:manualLayout>
              </c:layout>
              <c:tx>
                <c:rich>
                  <a:bodyPr/>
                  <a:lstStyle/>
                  <a:p>
                    <a:fld id="{0F47B002-72B5-40B0-B532-C488A7CC0D4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CB7D21DB-C9CF-4644-AB54-DF553C0CB441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82C-4F90-BFD3-EE61E3A8A476}"/>
                </c:ext>
              </c:extLst>
            </c:dLbl>
            <c:dLbl>
              <c:idx val="15"/>
              <c:layout>
                <c:manualLayout>
                  <c:x val="2.8285222165245882E-3"/>
                  <c:y val="-9.2284880289321101E-3"/>
                </c:manualLayout>
              </c:layout>
              <c:tx>
                <c:rich>
                  <a:bodyPr/>
                  <a:lstStyle/>
                  <a:p>
                    <a:fld id="{E1C241AB-82D9-455E-9BE9-70E9CB03D19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10969EEF-CEA4-41CA-BF5A-651B686CD860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82C-4F90-BFD3-EE61E3A8A47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3D7EAC12-4344-4B57-A248-4ABEA4ABFA1E}" type="CELLRANGE">
                      <a:rPr lang="en-IE"/>
                      <a:pPr/>
                      <a:t>[CELLRANGE]</a:t>
                    </a:fld>
                    <a:r>
                      <a:rPr lang="en-IE" baseline="0"/>
                      <a:t> </a:t>
                    </a:r>
                    <a:fld id="{A21D1C37-EAF1-4BC6-9FEB-B78CAFC69526}" type="BUBBLESIZE">
                      <a:rPr lang="en-IE" baseline="0"/>
                      <a:pPr/>
                      <a:t>[BUBBLE SIZE]</a:t>
                    </a:fld>
                    <a:endParaRPr lang="en-IE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82C-4F90-BFD3-EE61E3A8A476}"/>
                </c:ext>
              </c:extLst>
            </c:dLbl>
            <c:dLbl>
              <c:idx val="17"/>
              <c:layout>
                <c:manualLayout>
                  <c:x val="-4.512068647559269E-2"/>
                  <c:y val="1.6832671914958016E-2"/>
                </c:manualLayout>
              </c:layout>
              <c:tx>
                <c:rich>
                  <a:bodyPr/>
                  <a:lstStyle/>
                  <a:p>
                    <a:fld id="{396C0D6E-4A0F-49A4-A277-9725F4D05FA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BB040CF6-699E-43A6-AC52-0AFD47C229BE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682C-4F90-BFD3-EE61E3A8A476}"/>
                </c:ext>
              </c:extLst>
            </c:dLbl>
            <c:dLbl>
              <c:idx val="18"/>
              <c:layout>
                <c:manualLayout>
                  <c:x val="-3.6821110770174901E-3"/>
                  <c:y val="8.1268963024669245E-3"/>
                </c:manualLayout>
              </c:layout>
              <c:tx>
                <c:rich>
                  <a:bodyPr/>
                  <a:lstStyle/>
                  <a:p>
                    <a:fld id="{529767F0-8D8F-468C-B1BD-68CC1BDD6D9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AFD7F1E5-E0E6-474A-9713-68B0A90A4ACA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682C-4F90-BFD3-EE61E3A8A476}"/>
                </c:ext>
              </c:extLst>
            </c:dLbl>
            <c:dLbl>
              <c:idx val="19"/>
              <c:layout>
                <c:manualLayout>
                  <c:x val="-5.3333333333334312E-3"/>
                  <c:y val="-1.6963786723258927E-2"/>
                </c:manualLayout>
              </c:layout>
              <c:tx>
                <c:rich>
                  <a:bodyPr/>
                  <a:lstStyle/>
                  <a:p>
                    <a:fld id="{5DDC0692-3E7B-4078-A31E-A5CC653FD8B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2F387274-8618-4DD0-82AA-B553221ECC0B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682C-4F90-BFD3-EE61E3A8A476}"/>
                </c:ext>
              </c:extLst>
            </c:dLbl>
            <c:dLbl>
              <c:idx val="20"/>
              <c:layout>
                <c:manualLayout>
                  <c:x val="-6.6654515505784634E-2"/>
                  <c:y val="2.7876687966362609E-2"/>
                </c:manualLayout>
              </c:layout>
              <c:tx>
                <c:rich>
                  <a:bodyPr/>
                  <a:lstStyle/>
                  <a:p>
                    <a:fld id="{13EC88D6-DC41-4977-8E8C-9072BFEE046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056299C2-E7BE-4B38-8923-E10B2F21306F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682C-4F90-BFD3-EE61E3A8A476}"/>
                </c:ext>
              </c:extLst>
            </c:dLbl>
            <c:dLbl>
              <c:idx val="21"/>
              <c:layout>
                <c:manualLayout>
                  <c:x val="-7.8317092684393783E-2"/>
                  <c:y val="2.9122444938997606E-2"/>
                </c:manualLayout>
              </c:layout>
              <c:tx>
                <c:rich>
                  <a:bodyPr/>
                  <a:lstStyle/>
                  <a:p>
                    <a:fld id="{E30123F8-B4D1-4D76-98BC-0CCB448B557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AFEE8891-9312-425A-A8DF-196C37C5BD5B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682C-4F90-BFD3-EE61E3A8A476}"/>
                </c:ext>
              </c:extLst>
            </c:dLbl>
            <c:dLbl>
              <c:idx val="22"/>
              <c:layout>
                <c:manualLayout>
                  <c:x val="-3.1479548703901876E-3"/>
                  <c:y val="0"/>
                </c:manualLayout>
              </c:layout>
              <c:tx>
                <c:rich>
                  <a:bodyPr/>
                  <a:lstStyle/>
                  <a:p>
                    <a:fld id="{7F4AAA7E-1AE3-4A29-B37E-7505F9E9534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BF1E06EC-28F1-43B4-928A-967FE48E44D1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C16-457C-A651-9A886463A2D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4FBC0314-41CA-4CF5-8380-D71306A28EC5}" type="CELLRANGE">
                      <a:rPr lang="en-IE"/>
                      <a:pPr/>
                      <a:t>[CELLRANGE]</a:t>
                    </a:fld>
                    <a:r>
                      <a:rPr lang="en-IE" baseline="0"/>
                      <a:t> </a:t>
                    </a:r>
                    <a:fld id="{D7D57F6F-54FB-43AD-95B3-37FD39C4A380}" type="BUBBLESIZE">
                      <a:rPr lang="en-IE" baseline="0"/>
                      <a:pPr/>
                      <a:t>[BUBBLE SIZE]</a:t>
                    </a:fld>
                    <a:endParaRPr lang="en-IE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C16-457C-A651-9A886463A2D6}"/>
                </c:ext>
              </c:extLst>
            </c:dLbl>
            <c:dLbl>
              <c:idx val="24"/>
              <c:layout>
                <c:manualLayout>
                  <c:x val="-7.2402962018974393E-2"/>
                  <c:y val="4.131655833671502E-2"/>
                </c:manualLayout>
              </c:layout>
              <c:tx>
                <c:rich>
                  <a:bodyPr/>
                  <a:lstStyle/>
                  <a:p>
                    <a:fld id="{03CE9C0B-08DF-4529-BB49-6B07D0B6214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6F243B67-0D36-4DD8-BD37-3A8F81746B21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5C8F-44C6-A8C7-3C4AECDF4CCA}"/>
                </c:ext>
              </c:extLst>
            </c:dLbl>
            <c:dLbl>
              <c:idx val="25"/>
              <c:layout>
                <c:manualLayout>
                  <c:x val="-1.6789092642081078E-2"/>
                  <c:y val="1.8362914816317837E-2"/>
                </c:manualLayout>
              </c:layout>
              <c:tx>
                <c:rich>
                  <a:bodyPr/>
                  <a:lstStyle/>
                  <a:p>
                    <a:fld id="{F77353EF-D1E0-42C6-B675-4229889251C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 </a:t>
                    </a:r>
                    <a:fld id="{1328DC0C-4BE0-4835-9C26-4EDC46BB059B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1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C8F-44C6-A8C7-3C4AECDF4C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'Figure 4'!$H$62:$H$87</c:f>
              <c:numCache>
                <c:formatCode>0.0</c:formatCode>
                <c:ptCount val="26"/>
                <c:pt idx="0">
                  <c:v>48.6</c:v>
                </c:pt>
                <c:pt idx="2">
                  <c:v>47.7</c:v>
                </c:pt>
                <c:pt idx="3">
                  <c:v>59.1</c:v>
                </c:pt>
                <c:pt idx="4">
                  <c:v>45</c:v>
                </c:pt>
                <c:pt idx="5">
                  <c:v>45.8</c:v>
                </c:pt>
                <c:pt idx="6">
                  <c:v>42.6</c:v>
                </c:pt>
                <c:pt idx="7">
                  <c:v>51.3</c:v>
                </c:pt>
                <c:pt idx="8">
                  <c:v>46.8</c:v>
                </c:pt>
                <c:pt idx="9">
                  <c:v>52.3</c:v>
                </c:pt>
                <c:pt idx="10">
                  <c:v>52.6</c:v>
                </c:pt>
                <c:pt idx="11">
                  <c:v>43.2</c:v>
                </c:pt>
                <c:pt idx="12">
                  <c:v>53.4</c:v>
                </c:pt>
                <c:pt idx="13">
                  <c:v>58</c:v>
                </c:pt>
                <c:pt idx="14">
                  <c:v>40.799999999999997</c:v>
                </c:pt>
                <c:pt idx="15">
                  <c:v>45.2</c:v>
                </c:pt>
                <c:pt idx="16">
                  <c:v>57.1</c:v>
                </c:pt>
                <c:pt idx="17">
                  <c:v>44.5</c:v>
                </c:pt>
                <c:pt idx="18">
                  <c:v>65.5</c:v>
                </c:pt>
                <c:pt idx="19">
                  <c:v>28.2</c:v>
                </c:pt>
                <c:pt idx="20">
                  <c:v>42.2</c:v>
                </c:pt>
                <c:pt idx="21">
                  <c:v>36.4</c:v>
                </c:pt>
                <c:pt idx="22">
                  <c:v>57.3</c:v>
                </c:pt>
                <c:pt idx="23">
                  <c:v>38</c:v>
                </c:pt>
                <c:pt idx="24">
                  <c:v>53.6</c:v>
                </c:pt>
                <c:pt idx="25">
                  <c:v>46.8</c:v>
                </c:pt>
              </c:numCache>
            </c:numRef>
          </c:xVal>
          <c:yVal>
            <c:numRef>
              <c:f>'Figure 4'!$G$62:$G$87</c:f>
              <c:numCache>
                <c:formatCode>0.0</c:formatCode>
                <c:ptCount val="26"/>
                <c:pt idx="0">
                  <c:v>1.2</c:v>
                </c:pt>
                <c:pt idx="2">
                  <c:v>1.1000000000000001</c:v>
                </c:pt>
                <c:pt idx="3">
                  <c:v>0.2</c:v>
                </c:pt>
                <c:pt idx="4">
                  <c:v>1.5</c:v>
                </c:pt>
                <c:pt idx="5">
                  <c:v>1.4</c:v>
                </c:pt>
                <c:pt idx="6">
                  <c:v>1.6</c:v>
                </c:pt>
                <c:pt idx="7">
                  <c:v>1.4</c:v>
                </c:pt>
                <c:pt idx="8">
                  <c:v>2.1</c:v>
                </c:pt>
                <c:pt idx="9">
                  <c:v>0.5</c:v>
                </c:pt>
                <c:pt idx="10">
                  <c:v>0.6</c:v>
                </c:pt>
                <c:pt idx="11">
                  <c:v>1.4</c:v>
                </c:pt>
                <c:pt idx="12">
                  <c:v>0.6</c:v>
                </c:pt>
                <c:pt idx="13">
                  <c:v>0.7</c:v>
                </c:pt>
                <c:pt idx="14">
                  <c:v>0.9</c:v>
                </c:pt>
                <c:pt idx="15">
                  <c:v>1.5</c:v>
                </c:pt>
                <c:pt idx="16">
                  <c:v>0.5</c:v>
                </c:pt>
                <c:pt idx="17">
                  <c:v>1.3</c:v>
                </c:pt>
                <c:pt idx="18">
                  <c:v>0.5</c:v>
                </c:pt>
                <c:pt idx="19">
                  <c:v>1.3</c:v>
                </c:pt>
                <c:pt idx="20">
                  <c:v>1.9</c:v>
                </c:pt>
                <c:pt idx="21">
                  <c:v>1.8</c:v>
                </c:pt>
                <c:pt idx="22">
                  <c:v>0.6</c:v>
                </c:pt>
                <c:pt idx="23">
                  <c:v>1.5</c:v>
                </c:pt>
                <c:pt idx="24">
                  <c:v>0.4</c:v>
                </c:pt>
                <c:pt idx="25">
                  <c:v>2.2999999999999998</c:v>
                </c:pt>
              </c:numCache>
            </c:numRef>
          </c:yVal>
          <c:bubbleSize>
            <c:numRef>
              <c:f>'Figure 4'!$F$62:$F$87</c:f>
              <c:numCache>
                <c:formatCode>0</c:formatCode>
                <c:ptCount val="26"/>
                <c:pt idx="0">
                  <c:v>39</c:v>
                </c:pt>
                <c:pt idx="2">
                  <c:v>42</c:v>
                </c:pt>
                <c:pt idx="3">
                  <c:v>325</c:v>
                </c:pt>
                <c:pt idx="4">
                  <c:v>30</c:v>
                </c:pt>
                <c:pt idx="5">
                  <c:v>34</c:v>
                </c:pt>
                <c:pt idx="6">
                  <c:v>26</c:v>
                </c:pt>
                <c:pt idx="7">
                  <c:v>37</c:v>
                </c:pt>
                <c:pt idx="8">
                  <c:v>23</c:v>
                </c:pt>
                <c:pt idx="9">
                  <c:v>98</c:v>
                </c:pt>
                <c:pt idx="10">
                  <c:v>86</c:v>
                </c:pt>
                <c:pt idx="11">
                  <c:v>30</c:v>
                </c:pt>
                <c:pt idx="12">
                  <c:v>93</c:v>
                </c:pt>
                <c:pt idx="13">
                  <c:v>81</c:v>
                </c:pt>
                <c:pt idx="14">
                  <c:v>47</c:v>
                </c:pt>
                <c:pt idx="15">
                  <c:v>30</c:v>
                </c:pt>
                <c:pt idx="16">
                  <c:v>114</c:v>
                </c:pt>
                <c:pt idx="17">
                  <c:v>35</c:v>
                </c:pt>
                <c:pt idx="18">
                  <c:v>141</c:v>
                </c:pt>
                <c:pt idx="19">
                  <c:v>22</c:v>
                </c:pt>
                <c:pt idx="20">
                  <c:v>22</c:v>
                </c:pt>
                <c:pt idx="21">
                  <c:v>20</c:v>
                </c:pt>
                <c:pt idx="22">
                  <c:v>104</c:v>
                </c:pt>
                <c:pt idx="23">
                  <c:v>25</c:v>
                </c:pt>
                <c:pt idx="24">
                  <c:v>127</c:v>
                </c:pt>
                <c:pt idx="25">
                  <c:v>21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'Figure 4'!$B$62:$B$87</c15:f>
                <c15:dlblRangeCache>
                  <c:ptCount val="26"/>
                  <c:pt idx="0">
                    <c:v>EU (¹)</c:v>
                  </c:pt>
                  <c:pt idx="2">
                    <c:v>Belgium</c:v>
                  </c:pt>
                  <c:pt idx="3">
                    <c:v>Bulgaria</c:v>
                  </c:pt>
                  <c:pt idx="4">
                    <c:v>Czechia</c:v>
                  </c:pt>
                  <c:pt idx="5">
                    <c:v>Denmark</c:v>
                  </c:pt>
                  <c:pt idx="6">
                    <c:v>Germany (²)</c:v>
                  </c:pt>
                  <c:pt idx="7">
                    <c:v>Estonia</c:v>
                  </c:pt>
                  <c:pt idx="8">
                    <c:v>Ireland</c:v>
                  </c:pt>
                  <c:pt idx="9">
                    <c:v>Greece</c:v>
                  </c:pt>
                  <c:pt idx="10">
                    <c:v>Spain</c:v>
                  </c:pt>
                  <c:pt idx="11">
                    <c:v>France (¹)</c:v>
                  </c:pt>
                  <c:pt idx="12">
                    <c:v>Croatia</c:v>
                  </c:pt>
                  <c:pt idx="13">
                    <c:v>Italy</c:v>
                  </c:pt>
                  <c:pt idx="14">
                    <c:v>Cyprus (¹)</c:v>
                  </c:pt>
                  <c:pt idx="15">
                    <c:v>Latvia</c:v>
                  </c:pt>
                  <c:pt idx="16">
                    <c:v>Lithuania</c:v>
                  </c:pt>
                  <c:pt idx="17">
                    <c:v>Luxembourg</c:v>
                  </c:pt>
                  <c:pt idx="18">
                    <c:v>Hungary</c:v>
                  </c:pt>
                  <c:pt idx="19">
                    <c:v>Malta (¹)</c:v>
                  </c:pt>
                  <c:pt idx="20">
                    <c:v>Netherlands (²)</c:v>
                  </c:pt>
                  <c:pt idx="21">
                    <c:v>Austria</c:v>
                  </c:pt>
                  <c:pt idx="22">
                    <c:v>Poland</c:v>
                  </c:pt>
                  <c:pt idx="23">
                    <c:v>Slovenia</c:v>
                  </c:pt>
                  <c:pt idx="24">
                    <c:v>Slovakia</c:v>
                  </c:pt>
                  <c:pt idx="25">
                    <c:v>Finland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682C-4F90-BFD3-EE61E3A8A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sizeRepresents val="w"/>
        <c:axId val="637540872"/>
        <c:axId val="637546120"/>
      </c:bubbleChart>
      <c:valAx>
        <c:axId val="637540872"/>
        <c:scaling>
          <c:orientation val="minMax"/>
          <c:max val="75"/>
          <c:min val="2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food and housing expenditure</a:t>
                </a:r>
              </a:p>
            </c:rich>
          </c:tx>
          <c:layout>
            <c:manualLayout>
              <c:xMode val="edge"/>
              <c:yMode val="edge"/>
              <c:x val="0.40308606355114796"/>
              <c:y val="0.8449951899766439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546120"/>
        <c:crosses val="autoZero"/>
        <c:crossBetween val="midCat"/>
      </c:valAx>
      <c:valAx>
        <c:axId val="637546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% sporting goods and services</a:t>
                </a:r>
              </a:p>
            </c:rich>
          </c:tx>
          <c:layout>
            <c:manualLayout>
              <c:xMode val="edge"/>
              <c:yMode val="edge"/>
              <c:x val="1.0408248162272978E-2"/>
              <c:y val="0.2740427827977537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25000"/>
                    <a:lumOff val="7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540872"/>
        <c:crosses val="autoZero"/>
        <c:crossBetween val="midCat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/>
              <a:t>Mean household expenditure on sporting goods and services, by income quintile,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 PPS)</a:t>
            </a:r>
          </a:p>
        </c:rich>
      </c:tx>
      <c:layout>
        <c:manualLayout>
          <c:xMode val="edge"/>
          <c:yMode val="edge"/>
          <c:x val="5.3333333333333332E-3"/>
          <c:y val="7.901066208446301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421571252182736E-2"/>
          <c:y val="0.10066722309559609"/>
          <c:w val="0.87584537462853262"/>
          <c:h val="0.46790919001863079"/>
        </c:manualLayout>
      </c:layout>
      <c:lineChart>
        <c:grouping val="standard"/>
        <c:varyColors val="0"/>
        <c:ser>
          <c:idx val="5"/>
          <c:order val="0"/>
          <c:tx>
            <c:strRef>
              <c:f>'Figure 5'!$H$52</c:f>
              <c:strCache>
                <c:ptCount val="1"/>
                <c:pt idx="0">
                  <c:v>5th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2"/>
              </a:solidFill>
              <a:ln w="15875">
                <a:solidFill>
                  <a:schemeClr val="accent2"/>
                </a:solidFill>
              </a:ln>
            </c:spPr>
          </c:marker>
          <c:cat>
            <c:strRef>
              <c:f>'Figure 5'!$B$54:$B$80</c:f>
              <c:strCache>
                <c:ptCount val="27"/>
                <c:pt idx="0">
                  <c:v>Ireland (⁵)(⁶)</c:v>
                </c:pt>
                <c:pt idx="1">
                  <c:v>Finland</c:v>
                </c:pt>
                <c:pt idx="2">
                  <c:v>Luxembourg (⁴)(⁶)</c:v>
                </c:pt>
                <c:pt idx="3">
                  <c:v>Netherlands (¹)</c:v>
                </c:pt>
                <c:pt idx="4">
                  <c:v>Austria</c:v>
                </c:pt>
                <c:pt idx="5">
                  <c:v>Germany (¹)</c:v>
                </c:pt>
                <c:pt idx="6">
                  <c:v>France (¹)</c:v>
                </c:pt>
                <c:pt idx="7">
                  <c:v>Denmark (³)(⁴)</c:v>
                </c:pt>
                <c:pt idx="8">
                  <c:v>Slovenia (³)</c:v>
                </c:pt>
                <c:pt idx="9">
                  <c:v>Belgium (⁴)</c:v>
                </c:pt>
                <c:pt idx="10">
                  <c:v>Malta (¹)(²)</c:v>
                </c:pt>
                <c:pt idx="11">
                  <c:v>Cyprus (¹)(²)</c:v>
                </c:pt>
                <c:pt idx="12">
                  <c:v>Czechia</c:v>
                </c:pt>
                <c:pt idx="13">
                  <c:v>Latvia (⁵)(⁶)</c:v>
                </c:pt>
                <c:pt idx="14">
                  <c:v>Estonia (⁴)</c:v>
                </c:pt>
                <c:pt idx="15">
                  <c:v>Italy</c:v>
                </c:pt>
                <c:pt idx="16">
                  <c:v>Spain</c:v>
                </c:pt>
                <c:pt idx="17">
                  <c:v>Croatia (⁵)</c:v>
                </c:pt>
                <c:pt idx="18">
                  <c:v>Greece (³)(⁴)</c:v>
                </c:pt>
                <c:pt idx="19">
                  <c:v>Hungary (⁵)(⁶)</c:v>
                </c:pt>
                <c:pt idx="20">
                  <c:v>Poland</c:v>
                </c:pt>
                <c:pt idx="21">
                  <c:v>Lithuania (²)</c:v>
                </c:pt>
                <c:pt idx="22">
                  <c:v>Slovakia</c:v>
                </c:pt>
                <c:pt idx="23">
                  <c:v>Bulgaria (⁶)</c:v>
                </c:pt>
                <c:pt idx="25">
                  <c:v>Türkiye</c:v>
                </c:pt>
                <c:pt idx="26">
                  <c:v>Serbia (⁵)</c:v>
                </c:pt>
              </c:strCache>
            </c:strRef>
          </c:cat>
          <c:val>
            <c:numRef>
              <c:f>'Figure 5'!$H$54:$H$80</c:f>
              <c:numCache>
                <c:formatCode>#,##0</c:formatCode>
                <c:ptCount val="27"/>
                <c:pt idx="0">
                  <c:v>1612</c:v>
                </c:pt>
                <c:pt idx="1">
                  <c:v>1635</c:v>
                </c:pt>
                <c:pt idx="2">
                  <c:v>1097</c:v>
                </c:pt>
                <c:pt idx="3">
                  <c:v>1422</c:v>
                </c:pt>
                <c:pt idx="4">
                  <c:v>1355</c:v>
                </c:pt>
                <c:pt idx="5">
                  <c:v>1227</c:v>
                </c:pt>
                <c:pt idx="6">
                  <c:v>932</c:v>
                </c:pt>
                <c:pt idx="7">
                  <c:v>1494</c:v>
                </c:pt>
                <c:pt idx="8">
                  <c:v>927</c:v>
                </c:pt>
                <c:pt idx="9">
                  <c:v>844</c:v>
                </c:pt>
                <c:pt idx="10">
                  <c:v>497</c:v>
                </c:pt>
                <c:pt idx="11">
                  <c:v>714</c:v>
                </c:pt>
                <c:pt idx="13">
                  <c:v>851</c:v>
                </c:pt>
                <c:pt idx="14">
                  <c:v>659</c:v>
                </c:pt>
                <c:pt idx="16">
                  <c:v>388</c:v>
                </c:pt>
                <c:pt idx="17">
                  <c:v>272</c:v>
                </c:pt>
                <c:pt idx="18">
                  <c:v>324</c:v>
                </c:pt>
                <c:pt idx="19">
                  <c:v>315</c:v>
                </c:pt>
                <c:pt idx="20">
                  <c:v>271</c:v>
                </c:pt>
                <c:pt idx="21">
                  <c:v>262</c:v>
                </c:pt>
                <c:pt idx="22">
                  <c:v>103</c:v>
                </c:pt>
                <c:pt idx="23">
                  <c:v>83</c:v>
                </c:pt>
                <c:pt idx="25">
                  <c:v>233</c:v>
                </c:pt>
                <c:pt idx="26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A7-4CAB-B11F-3FF4D57329C1}"/>
            </c:ext>
          </c:extLst>
        </c:ser>
        <c:ser>
          <c:idx val="4"/>
          <c:order val="1"/>
          <c:tx>
            <c:strRef>
              <c:f>'Figure 5'!$G$52</c:f>
              <c:strCache>
                <c:ptCount val="1"/>
                <c:pt idx="0">
                  <c:v>4th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accent5"/>
              </a:solidFill>
              <a:ln w="15875">
                <a:solidFill>
                  <a:schemeClr val="accent5"/>
                </a:solidFill>
              </a:ln>
            </c:spPr>
          </c:marker>
          <c:cat>
            <c:strRef>
              <c:f>'Figure 5'!$B$54:$B$80</c:f>
              <c:strCache>
                <c:ptCount val="27"/>
                <c:pt idx="0">
                  <c:v>Ireland (⁵)(⁶)</c:v>
                </c:pt>
                <c:pt idx="1">
                  <c:v>Finland</c:v>
                </c:pt>
                <c:pt idx="2">
                  <c:v>Luxembourg (⁴)(⁶)</c:v>
                </c:pt>
                <c:pt idx="3">
                  <c:v>Netherlands (¹)</c:v>
                </c:pt>
                <c:pt idx="4">
                  <c:v>Austria</c:v>
                </c:pt>
                <c:pt idx="5">
                  <c:v>Germany (¹)</c:v>
                </c:pt>
                <c:pt idx="6">
                  <c:v>France (¹)</c:v>
                </c:pt>
                <c:pt idx="7">
                  <c:v>Denmark (³)(⁴)</c:v>
                </c:pt>
                <c:pt idx="8">
                  <c:v>Slovenia (³)</c:v>
                </c:pt>
                <c:pt idx="9">
                  <c:v>Belgium (⁴)</c:v>
                </c:pt>
                <c:pt idx="10">
                  <c:v>Malta (¹)(²)</c:v>
                </c:pt>
                <c:pt idx="11">
                  <c:v>Cyprus (¹)(²)</c:v>
                </c:pt>
                <c:pt idx="12">
                  <c:v>Czechia</c:v>
                </c:pt>
                <c:pt idx="13">
                  <c:v>Latvia (⁵)(⁶)</c:v>
                </c:pt>
                <c:pt idx="14">
                  <c:v>Estonia (⁴)</c:v>
                </c:pt>
                <c:pt idx="15">
                  <c:v>Italy</c:v>
                </c:pt>
                <c:pt idx="16">
                  <c:v>Spain</c:v>
                </c:pt>
                <c:pt idx="17">
                  <c:v>Croatia (⁵)</c:v>
                </c:pt>
                <c:pt idx="18">
                  <c:v>Greece (³)(⁴)</c:v>
                </c:pt>
                <c:pt idx="19">
                  <c:v>Hungary (⁵)(⁶)</c:v>
                </c:pt>
                <c:pt idx="20">
                  <c:v>Poland</c:v>
                </c:pt>
                <c:pt idx="21">
                  <c:v>Lithuania (²)</c:v>
                </c:pt>
                <c:pt idx="22">
                  <c:v>Slovakia</c:v>
                </c:pt>
                <c:pt idx="23">
                  <c:v>Bulgaria (⁶)</c:v>
                </c:pt>
                <c:pt idx="25">
                  <c:v>Türkiye</c:v>
                </c:pt>
                <c:pt idx="26">
                  <c:v>Serbia (⁵)</c:v>
                </c:pt>
              </c:strCache>
            </c:strRef>
          </c:cat>
          <c:val>
            <c:numRef>
              <c:f>'Figure 5'!$G$54:$G$80</c:f>
              <c:numCache>
                <c:formatCode>#,##0</c:formatCode>
                <c:ptCount val="27"/>
                <c:pt idx="0">
                  <c:v>863</c:v>
                </c:pt>
                <c:pt idx="1">
                  <c:v>875</c:v>
                </c:pt>
                <c:pt idx="2">
                  <c:v>541</c:v>
                </c:pt>
                <c:pt idx="3">
                  <c:v>749</c:v>
                </c:pt>
                <c:pt idx="4">
                  <c:v>787</c:v>
                </c:pt>
                <c:pt idx="5">
                  <c:v>637</c:v>
                </c:pt>
                <c:pt idx="6">
                  <c:v>498</c:v>
                </c:pt>
                <c:pt idx="8">
                  <c:v>474</c:v>
                </c:pt>
                <c:pt idx="9">
                  <c:v>391</c:v>
                </c:pt>
                <c:pt idx="10">
                  <c:v>766</c:v>
                </c:pt>
                <c:pt idx="11">
                  <c:v>408</c:v>
                </c:pt>
                <c:pt idx="13">
                  <c:v>229</c:v>
                </c:pt>
                <c:pt idx="14">
                  <c:v>292</c:v>
                </c:pt>
                <c:pt idx="16">
                  <c:v>202</c:v>
                </c:pt>
                <c:pt idx="17">
                  <c:v>180</c:v>
                </c:pt>
                <c:pt idx="18">
                  <c:v>136</c:v>
                </c:pt>
                <c:pt idx="19">
                  <c:v>98</c:v>
                </c:pt>
                <c:pt idx="20">
                  <c:v>102</c:v>
                </c:pt>
                <c:pt idx="21">
                  <c:v>91</c:v>
                </c:pt>
                <c:pt idx="22">
                  <c:v>78</c:v>
                </c:pt>
                <c:pt idx="23">
                  <c:v>21</c:v>
                </c:pt>
                <c:pt idx="25">
                  <c:v>76</c:v>
                </c:pt>
                <c:pt idx="26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A7-4CAB-B11F-3FF4D57329C1}"/>
            </c:ext>
          </c:extLst>
        </c:ser>
        <c:ser>
          <c:idx val="3"/>
          <c:order val="2"/>
          <c:tx>
            <c:strRef>
              <c:f>'Figure 5'!$F$52</c:f>
              <c:strCache>
                <c:ptCount val="1"/>
                <c:pt idx="0">
                  <c:v>3rd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</c:spPr>
          </c:marker>
          <c:cat>
            <c:strRef>
              <c:f>'Figure 5'!$B$54:$B$80</c:f>
              <c:strCache>
                <c:ptCount val="27"/>
                <c:pt idx="0">
                  <c:v>Ireland (⁵)(⁶)</c:v>
                </c:pt>
                <c:pt idx="1">
                  <c:v>Finland</c:v>
                </c:pt>
                <c:pt idx="2">
                  <c:v>Luxembourg (⁴)(⁶)</c:v>
                </c:pt>
                <c:pt idx="3">
                  <c:v>Netherlands (¹)</c:v>
                </c:pt>
                <c:pt idx="4">
                  <c:v>Austria</c:v>
                </c:pt>
                <c:pt idx="5">
                  <c:v>Germany (¹)</c:v>
                </c:pt>
                <c:pt idx="6">
                  <c:v>France (¹)</c:v>
                </c:pt>
                <c:pt idx="7">
                  <c:v>Denmark (³)(⁴)</c:v>
                </c:pt>
                <c:pt idx="8">
                  <c:v>Slovenia (³)</c:v>
                </c:pt>
                <c:pt idx="9">
                  <c:v>Belgium (⁴)</c:v>
                </c:pt>
                <c:pt idx="10">
                  <c:v>Malta (¹)(²)</c:v>
                </c:pt>
                <c:pt idx="11">
                  <c:v>Cyprus (¹)(²)</c:v>
                </c:pt>
                <c:pt idx="12">
                  <c:v>Czechia</c:v>
                </c:pt>
                <c:pt idx="13">
                  <c:v>Latvia (⁵)(⁶)</c:v>
                </c:pt>
                <c:pt idx="14">
                  <c:v>Estonia (⁴)</c:v>
                </c:pt>
                <c:pt idx="15">
                  <c:v>Italy</c:v>
                </c:pt>
                <c:pt idx="16">
                  <c:v>Spain</c:v>
                </c:pt>
                <c:pt idx="17">
                  <c:v>Croatia (⁵)</c:v>
                </c:pt>
                <c:pt idx="18">
                  <c:v>Greece (³)(⁴)</c:v>
                </c:pt>
                <c:pt idx="19">
                  <c:v>Hungary (⁵)(⁶)</c:v>
                </c:pt>
                <c:pt idx="20">
                  <c:v>Poland</c:v>
                </c:pt>
                <c:pt idx="21">
                  <c:v>Lithuania (²)</c:v>
                </c:pt>
                <c:pt idx="22">
                  <c:v>Slovakia</c:v>
                </c:pt>
                <c:pt idx="23">
                  <c:v>Bulgaria (⁶)</c:v>
                </c:pt>
                <c:pt idx="25">
                  <c:v>Türkiye</c:v>
                </c:pt>
                <c:pt idx="26">
                  <c:v>Serbia (⁵)</c:v>
                </c:pt>
              </c:strCache>
            </c:strRef>
          </c:cat>
          <c:val>
            <c:numRef>
              <c:f>'Figure 5'!$F$54:$F$80</c:f>
              <c:numCache>
                <c:formatCode>#,##0</c:formatCode>
                <c:ptCount val="27"/>
                <c:pt idx="0">
                  <c:v>497</c:v>
                </c:pt>
                <c:pt idx="1">
                  <c:v>415</c:v>
                </c:pt>
                <c:pt idx="2">
                  <c:v>988</c:v>
                </c:pt>
                <c:pt idx="3">
                  <c:v>475</c:v>
                </c:pt>
                <c:pt idx="4">
                  <c:v>497</c:v>
                </c:pt>
                <c:pt idx="5">
                  <c:v>383</c:v>
                </c:pt>
                <c:pt idx="6">
                  <c:v>367</c:v>
                </c:pt>
                <c:pt idx="7">
                  <c:v>267</c:v>
                </c:pt>
                <c:pt idx="8">
                  <c:v>324</c:v>
                </c:pt>
                <c:pt idx="9">
                  <c:v>346</c:v>
                </c:pt>
                <c:pt idx="10">
                  <c:v>275</c:v>
                </c:pt>
                <c:pt idx="11">
                  <c:v>226</c:v>
                </c:pt>
                <c:pt idx="13">
                  <c:v>123</c:v>
                </c:pt>
                <c:pt idx="14">
                  <c:v>144</c:v>
                </c:pt>
                <c:pt idx="16">
                  <c:v>122</c:v>
                </c:pt>
                <c:pt idx="17">
                  <c:v>113</c:v>
                </c:pt>
                <c:pt idx="18">
                  <c:v>86</c:v>
                </c:pt>
                <c:pt idx="19">
                  <c:v>48</c:v>
                </c:pt>
                <c:pt idx="20">
                  <c:v>44</c:v>
                </c:pt>
                <c:pt idx="22">
                  <c:v>84</c:v>
                </c:pt>
                <c:pt idx="25">
                  <c:v>62</c:v>
                </c:pt>
                <c:pt idx="2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A7-4CAB-B11F-3FF4D57329C1}"/>
            </c:ext>
          </c:extLst>
        </c:ser>
        <c:ser>
          <c:idx val="2"/>
          <c:order val="3"/>
          <c:tx>
            <c:strRef>
              <c:f>'Figure 5'!$E$52</c:f>
              <c:strCache>
                <c:ptCount val="1"/>
                <c:pt idx="0">
                  <c:v>2nd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w="15875">
                <a:solidFill>
                  <a:schemeClr val="accent1"/>
                </a:solidFill>
              </a:ln>
            </c:spPr>
          </c:marker>
          <c:cat>
            <c:strRef>
              <c:f>'Figure 5'!$B$54:$B$80</c:f>
              <c:strCache>
                <c:ptCount val="27"/>
                <c:pt idx="0">
                  <c:v>Ireland (⁵)(⁶)</c:v>
                </c:pt>
                <c:pt idx="1">
                  <c:v>Finland</c:v>
                </c:pt>
                <c:pt idx="2">
                  <c:v>Luxembourg (⁴)(⁶)</c:v>
                </c:pt>
                <c:pt idx="3">
                  <c:v>Netherlands (¹)</c:v>
                </c:pt>
                <c:pt idx="4">
                  <c:v>Austria</c:v>
                </c:pt>
                <c:pt idx="5">
                  <c:v>Germany (¹)</c:v>
                </c:pt>
                <c:pt idx="6">
                  <c:v>France (¹)</c:v>
                </c:pt>
                <c:pt idx="7">
                  <c:v>Denmark (³)(⁴)</c:v>
                </c:pt>
                <c:pt idx="8">
                  <c:v>Slovenia (³)</c:v>
                </c:pt>
                <c:pt idx="9">
                  <c:v>Belgium (⁴)</c:v>
                </c:pt>
                <c:pt idx="10">
                  <c:v>Malta (¹)(²)</c:v>
                </c:pt>
                <c:pt idx="11">
                  <c:v>Cyprus (¹)(²)</c:v>
                </c:pt>
                <c:pt idx="12">
                  <c:v>Czechia</c:v>
                </c:pt>
                <c:pt idx="13">
                  <c:v>Latvia (⁵)(⁶)</c:v>
                </c:pt>
                <c:pt idx="14">
                  <c:v>Estonia (⁴)</c:v>
                </c:pt>
                <c:pt idx="15">
                  <c:v>Italy</c:v>
                </c:pt>
                <c:pt idx="16">
                  <c:v>Spain</c:v>
                </c:pt>
                <c:pt idx="17">
                  <c:v>Croatia (⁵)</c:v>
                </c:pt>
                <c:pt idx="18">
                  <c:v>Greece (³)(⁴)</c:v>
                </c:pt>
                <c:pt idx="19">
                  <c:v>Hungary (⁵)(⁶)</c:v>
                </c:pt>
                <c:pt idx="20">
                  <c:v>Poland</c:v>
                </c:pt>
                <c:pt idx="21">
                  <c:v>Lithuania (²)</c:v>
                </c:pt>
                <c:pt idx="22">
                  <c:v>Slovakia</c:v>
                </c:pt>
                <c:pt idx="23">
                  <c:v>Bulgaria (⁶)</c:v>
                </c:pt>
                <c:pt idx="25">
                  <c:v>Türkiye</c:v>
                </c:pt>
                <c:pt idx="26">
                  <c:v>Serbia (⁵)</c:v>
                </c:pt>
              </c:strCache>
            </c:strRef>
          </c:cat>
          <c:val>
            <c:numRef>
              <c:f>'Figure 5'!$E$54:$E$80</c:f>
              <c:numCache>
                <c:formatCode>#,##0</c:formatCode>
                <c:ptCount val="27"/>
                <c:pt idx="1">
                  <c:v>236</c:v>
                </c:pt>
                <c:pt idx="2">
                  <c:v>327</c:v>
                </c:pt>
                <c:pt idx="3">
                  <c:v>270</c:v>
                </c:pt>
                <c:pt idx="4">
                  <c:v>298</c:v>
                </c:pt>
                <c:pt idx="5">
                  <c:v>258</c:v>
                </c:pt>
                <c:pt idx="6">
                  <c:v>174</c:v>
                </c:pt>
                <c:pt idx="7">
                  <c:v>143</c:v>
                </c:pt>
                <c:pt idx="8">
                  <c:v>186</c:v>
                </c:pt>
                <c:pt idx="9">
                  <c:v>85</c:v>
                </c:pt>
                <c:pt idx="11">
                  <c:v>104</c:v>
                </c:pt>
                <c:pt idx="14">
                  <c:v>72</c:v>
                </c:pt>
                <c:pt idx="16">
                  <c:v>88</c:v>
                </c:pt>
                <c:pt idx="18">
                  <c:v>19</c:v>
                </c:pt>
                <c:pt idx="20">
                  <c:v>25</c:v>
                </c:pt>
                <c:pt idx="22">
                  <c:v>49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A7-4CAB-B11F-3FF4D57329C1}"/>
            </c:ext>
          </c:extLst>
        </c:ser>
        <c:ser>
          <c:idx val="1"/>
          <c:order val="4"/>
          <c:tx>
            <c:strRef>
              <c:f>'Figure 5'!$D$52</c:f>
              <c:strCache>
                <c:ptCount val="1"/>
                <c:pt idx="0">
                  <c:v>1st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6"/>
            <c:spPr>
              <a:noFill/>
              <a:ln w="15875">
                <a:solidFill>
                  <a:schemeClr val="accent4"/>
                </a:solidFill>
              </a:ln>
            </c:spPr>
          </c:marker>
          <c:cat>
            <c:strRef>
              <c:f>'Figure 5'!$B$54:$B$80</c:f>
              <c:strCache>
                <c:ptCount val="27"/>
                <c:pt idx="0">
                  <c:v>Ireland (⁵)(⁶)</c:v>
                </c:pt>
                <c:pt idx="1">
                  <c:v>Finland</c:v>
                </c:pt>
                <c:pt idx="2">
                  <c:v>Luxembourg (⁴)(⁶)</c:v>
                </c:pt>
                <c:pt idx="3">
                  <c:v>Netherlands (¹)</c:v>
                </c:pt>
                <c:pt idx="4">
                  <c:v>Austria</c:v>
                </c:pt>
                <c:pt idx="5">
                  <c:v>Germany (¹)</c:v>
                </c:pt>
                <c:pt idx="6">
                  <c:v>France (¹)</c:v>
                </c:pt>
                <c:pt idx="7">
                  <c:v>Denmark (³)(⁴)</c:v>
                </c:pt>
                <c:pt idx="8">
                  <c:v>Slovenia (³)</c:v>
                </c:pt>
                <c:pt idx="9">
                  <c:v>Belgium (⁴)</c:v>
                </c:pt>
                <c:pt idx="10">
                  <c:v>Malta (¹)(²)</c:v>
                </c:pt>
                <c:pt idx="11">
                  <c:v>Cyprus (¹)(²)</c:v>
                </c:pt>
                <c:pt idx="12">
                  <c:v>Czechia</c:v>
                </c:pt>
                <c:pt idx="13">
                  <c:v>Latvia (⁵)(⁶)</c:v>
                </c:pt>
                <c:pt idx="14">
                  <c:v>Estonia (⁴)</c:v>
                </c:pt>
                <c:pt idx="15">
                  <c:v>Italy</c:v>
                </c:pt>
                <c:pt idx="16">
                  <c:v>Spain</c:v>
                </c:pt>
                <c:pt idx="17">
                  <c:v>Croatia (⁵)</c:v>
                </c:pt>
                <c:pt idx="18">
                  <c:v>Greece (³)(⁴)</c:v>
                </c:pt>
                <c:pt idx="19">
                  <c:v>Hungary (⁵)(⁶)</c:v>
                </c:pt>
                <c:pt idx="20">
                  <c:v>Poland</c:v>
                </c:pt>
                <c:pt idx="21">
                  <c:v>Lithuania (²)</c:v>
                </c:pt>
                <c:pt idx="22">
                  <c:v>Slovakia</c:v>
                </c:pt>
                <c:pt idx="23">
                  <c:v>Bulgaria (⁶)</c:v>
                </c:pt>
                <c:pt idx="25">
                  <c:v>Türkiye</c:v>
                </c:pt>
                <c:pt idx="26">
                  <c:v>Serbia (⁵)</c:v>
                </c:pt>
              </c:strCache>
            </c:strRef>
          </c:cat>
          <c:val>
            <c:numRef>
              <c:f>'Figure 5'!$D$54:$D$80</c:f>
              <c:numCache>
                <c:formatCode>#,##0</c:formatCode>
                <c:ptCount val="27"/>
                <c:pt idx="1">
                  <c:v>120</c:v>
                </c:pt>
                <c:pt idx="3">
                  <c:v>193</c:v>
                </c:pt>
                <c:pt idx="4">
                  <c:v>162</c:v>
                </c:pt>
                <c:pt idx="5">
                  <c:v>126</c:v>
                </c:pt>
                <c:pt idx="6">
                  <c:v>96</c:v>
                </c:pt>
                <c:pt idx="7">
                  <c:v>112</c:v>
                </c:pt>
                <c:pt idx="8">
                  <c:v>72</c:v>
                </c:pt>
                <c:pt idx="16">
                  <c:v>52</c:v>
                </c:pt>
                <c:pt idx="18">
                  <c:v>36</c:v>
                </c:pt>
                <c:pt idx="20">
                  <c:v>32</c:v>
                </c:pt>
                <c:pt idx="22">
                  <c:v>17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7-4CAB-B11F-3FF4D5732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180964736"/>
        <c:axId val="181003392"/>
        <c:extLst>
          <c:ext xmlns:c15="http://schemas.microsoft.com/office/drawing/2012/chart" uri="{02D57815-91ED-43cb-92C2-25804820EDAC}">
            <c15:filteredLineSeries>
              <c15:ser>
                <c:idx val="0"/>
                <c:order val="5"/>
                <c:tx>
                  <c:strRef>
                    <c:extLst>
                      <c:ext uri="{02D57815-91ED-43cb-92C2-25804820EDAC}">
                        <c15:formulaRef>
                          <c15:sqref>'Figure 5'!$C$52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>
                    <a:noFill/>
                  </a:ln>
                </c:spPr>
                <c:marker>
                  <c:symbol val="dash"/>
                  <c:size val="9"/>
                  <c:spPr>
                    <a:solidFill>
                      <a:schemeClr val="accent4"/>
                    </a:solidFill>
                    <a:ln>
                      <a:solidFill>
                        <a:schemeClr val="accent4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'Figure 5'!$B$54:$B$80</c15:sqref>
                        </c15:formulaRef>
                      </c:ext>
                    </c:extLst>
                    <c:strCache>
                      <c:ptCount val="27"/>
                      <c:pt idx="0">
                        <c:v>Ireland (⁵)(⁶)</c:v>
                      </c:pt>
                      <c:pt idx="1">
                        <c:v>Finland</c:v>
                      </c:pt>
                      <c:pt idx="2">
                        <c:v>Luxembourg (⁴)(⁶)</c:v>
                      </c:pt>
                      <c:pt idx="3">
                        <c:v>Netherlands (¹)</c:v>
                      </c:pt>
                      <c:pt idx="4">
                        <c:v>Austria</c:v>
                      </c:pt>
                      <c:pt idx="5">
                        <c:v>Germany (¹)</c:v>
                      </c:pt>
                      <c:pt idx="6">
                        <c:v>France (¹)</c:v>
                      </c:pt>
                      <c:pt idx="7">
                        <c:v>Denmark (³)(⁴)</c:v>
                      </c:pt>
                      <c:pt idx="8">
                        <c:v>Slovenia (³)</c:v>
                      </c:pt>
                      <c:pt idx="9">
                        <c:v>Belgium (⁴)</c:v>
                      </c:pt>
                      <c:pt idx="10">
                        <c:v>Malta (¹)(²)</c:v>
                      </c:pt>
                      <c:pt idx="11">
                        <c:v>Cyprus (¹)(²)</c:v>
                      </c:pt>
                      <c:pt idx="12">
                        <c:v>Czechia</c:v>
                      </c:pt>
                      <c:pt idx="13">
                        <c:v>Latvia (⁵)(⁶)</c:v>
                      </c:pt>
                      <c:pt idx="14">
                        <c:v>Estonia (⁴)</c:v>
                      </c:pt>
                      <c:pt idx="15">
                        <c:v>Italy</c:v>
                      </c:pt>
                      <c:pt idx="16">
                        <c:v>Spain</c:v>
                      </c:pt>
                      <c:pt idx="17">
                        <c:v>Croatia (⁵)</c:v>
                      </c:pt>
                      <c:pt idx="18">
                        <c:v>Greece (³)(⁴)</c:v>
                      </c:pt>
                      <c:pt idx="19">
                        <c:v>Hungary (⁵)(⁶)</c:v>
                      </c:pt>
                      <c:pt idx="20">
                        <c:v>Poland</c:v>
                      </c:pt>
                      <c:pt idx="21">
                        <c:v>Lithuania (²)</c:v>
                      </c:pt>
                      <c:pt idx="22">
                        <c:v>Slovakia</c:v>
                      </c:pt>
                      <c:pt idx="23">
                        <c:v>Bulgaria (⁶)</c:v>
                      </c:pt>
                      <c:pt idx="25">
                        <c:v>Türkiye</c:v>
                      </c:pt>
                      <c:pt idx="26">
                        <c:v>Serbia (⁵)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5'!$C$54:$C$80</c15:sqref>
                        </c15:formulaRef>
                      </c:ext>
                    </c:extLst>
                    <c:numCache>
                      <c:formatCode>#,##0</c:formatCode>
                      <c:ptCount val="27"/>
                      <c:pt idx="0">
                        <c:v>688</c:v>
                      </c:pt>
                      <c:pt idx="1">
                        <c:v>657</c:v>
                      </c:pt>
                      <c:pt idx="2">
                        <c:v>628</c:v>
                      </c:pt>
                      <c:pt idx="3">
                        <c:v>622</c:v>
                      </c:pt>
                      <c:pt idx="4">
                        <c:v>620</c:v>
                      </c:pt>
                      <c:pt idx="5">
                        <c:v>528</c:v>
                      </c:pt>
                      <c:pt idx="6">
                        <c:v>413</c:v>
                      </c:pt>
                      <c:pt idx="7">
                        <c:v>410</c:v>
                      </c:pt>
                      <c:pt idx="8">
                        <c:v>397</c:v>
                      </c:pt>
                      <c:pt idx="9">
                        <c:v>349</c:v>
                      </c:pt>
                      <c:pt idx="10">
                        <c:v>334</c:v>
                      </c:pt>
                      <c:pt idx="11">
                        <c:v>298</c:v>
                      </c:pt>
                      <c:pt idx="12">
                        <c:v>259</c:v>
                      </c:pt>
                      <c:pt idx="13">
                        <c:v>249</c:v>
                      </c:pt>
                      <c:pt idx="14">
                        <c:v>245</c:v>
                      </c:pt>
                      <c:pt idx="15">
                        <c:v>195</c:v>
                      </c:pt>
                      <c:pt idx="16">
                        <c:v>170</c:v>
                      </c:pt>
                      <c:pt idx="17">
                        <c:v>126</c:v>
                      </c:pt>
                      <c:pt idx="18">
                        <c:v>120</c:v>
                      </c:pt>
                      <c:pt idx="19">
                        <c:v>102</c:v>
                      </c:pt>
                      <c:pt idx="20">
                        <c:v>95</c:v>
                      </c:pt>
                      <c:pt idx="21">
                        <c:v>87</c:v>
                      </c:pt>
                      <c:pt idx="22">
                        <c:v>66</c:v>
                      </c:pt>
                      <c:pt idx="23">
                        <c:v>24</c:v>
                      </c:pt>
                      <c:pt idx="25">
                        <c:v>82</c:v>
                      </c:pt>
                      <c:pt idx="26">
                        <c:v>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DA7-4CAB-B11F-3FF4D57329C1}"/>
                  </c:ext>
                </c:extLst>
              </c15:ser>
            </c15:filteredLineSeries>
          </c:ext>
        </c:extLst>
      </c:lineChart>
      <c:catAx>
        <c:axId val="18096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/>
            </a:pPr>
            <a:endParaRPr lang="en-US"/>
          </a:p>
        </c:txPr>
        <c:crossAx val="181003392"/>
        <c:crosses val="autoZero"/>
        <c:auto val="1"/>
        <c:lblAlgn val="ctr"/>
        <c:lblOffset val="100"/>
        <c:tickMarkSkip val="1"/>
        <c:noMultiLvlLbl val="0"/>
      </c:catAx>
      <c:valAx>
        <c:axId val="1810033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180964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142097376056366"/>
          <c:y val="0.19162364950651167"/>
          <c:w val="4.4058538659902689E-2"/>
          <c:h val="0.2858154709097673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13</xdr:col>
      <xdr:colOff>125095</xdr:colOff>
      <xdr:row>89</xdr:row>
      <xdr:rowOff>96520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C4A570-3A29-1707-6165-466CFF490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5275"/>
          <a:ext cx="6573520" cy="6573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6</xdr:row>
      <xdr:rowOff>96520</xdr:rowOff>
    </xdr:from>
    <xdr:to>
      <xdr:col>15</xdr:col>
      <xdr:colOff>495300</xdr:colOff>
      <xdr:row>44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0.78098</cdr:y>
    </cdr:from>
    <cdr:ext cx="7995000" cy="1409707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A4614C86-F877-771C-5DEA-C7A1B86997EB}"/>
            </a:ext>
          </a:extLst>
        </cdr:cNvPr>
        <cdr:cNvSpPr txBox="1"/>
      </cdr:nvSpPr>
      <cdr:spPr>
        <a:xfrm xmlns:a="http://schemas.openxmlformats.org/drawingml/2006/main">
          <a:off x="0" y="5094597"/>
          <a:ext cx="7995000" cy="1409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marL="0" indent="0"/>
          <a:r>
            <a:rPr lang="en-IE" sz="1200">
              <a:latin typeface="Arial" panose="020B0604020202020204" pitchFamily="34" charset="0"/>
            </a:rPr>
            <a:t>Note: Member States are ordered </a:t>
          </a:r>
          <a:r>
            <a:rPr lang="en-IE" sz="1200">
              <a:latin typeface="Arial" panose="020B0604020202020204" pitchFamily="34" charset="0"/>
              <a:ea typeface="+mn-ea"/>
              <a:cs typeface="+mn-cs"/>
            </a:rPr>
            <a:t>according to the mean consumption expenditure per adult equivalent in 2020.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200">
              <a:latin typeface="Arial" panose="020B0604020202020204" pitchFamily="34" charset="0"/>
              <a:ea typeface="+mn-ea"/>
              <a:cs typeface="+mn-cs"/>
            </a:rPr>
            <a:t>EU aggregate is based on available data.</a:t>
          </a:r>
          <a:endParaRPr lang="en-IE" sz="1200">
            <a:latin typeface="Arial" panose="020B0604020202020204" pitchFamily="34" charset="0"/>
            <a:ea typeface="+mn-ea"/>
            <a:cs typeface="+mn-cs"/>
          </a:endParaRP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Data for Portugal, Romania and Sweden for 2020: not available. 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2015: estimated. 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2020: estimated. 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2020: low reliability.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sprt_pcs_hbs)</a:t>
          </a:r>
        </a:p>
      </cdr:txBody>
    </cdr:sp>
  </cdr:absSizeAnchor>
  <cdr:absSizeAnchor xmlns:cdr="http://schemas.openxmlformats.org/drawingml/2006/chartDrawing">
    <cdr:from>
      <cdr:x>0.83936</cdr:x>
      <cdr:y>0.94085</cdr:y>
    </cdr:from>
    <cdr:ext cx="1530099" cy="420625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C6453787-2ACD-C28B-7926-57B04B31C61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69096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475696</xdr:colOff>
      <xdr:row>7</xdr:row>
      <xdr:rowOff>57151</xdr:rowOff>
    </xdr:from>
    <xdr:to>
      <xdr:col>15</xdr:col>
      <xdr:colOff>400050</xdr:colOff>
      <xdr:row>47</xdr:row>
      <xdr:rowOff>17847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0B74F6-5A9D-4DE0-9830-239C1E163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0.89682</cdr:y>
    </cdr:from>
    <cdr:ext cx="11147978" cy="446404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E3FA88BE-0A14-7C5C-E78A-2AEEE3ACC8CF}"/>
            </a:ext>
          </a:extLst>
        </cdr:cNvPr>
        <cdr:cNvSpPr txBox="1"/>
      </cdr:nvSpPr>
      <cdr:spPr>
        <a:xfrm xmlns:a="http://schemas.openxmlformats.org/drawingml/2006/main">
          <a:off x="0" y="5776290"/>
          <a:ext cx="11147978" cy="446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  <a:cs typeface="Arial" panose="020B0604020202020204" pitchFamily="34" charset="0"/>
            </a:rPr>
            <a:t>Note: estimate based on available data</a:t>
          </a:r>
        </a:p>
        <a:p xmlns:a="http://schemas.openxmlformats.org/drawingml/2006/main">
          <a:r>
            <a:rPr lang="en-IE" sz="12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</a:t>
          </a:r>
          <a:r>
            <a:rPr lang="en-IE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Eurostat (online data code: sprt_pcs_hbs) </a:t>
          </a:r>
          <a:endParaRPr lang="en-I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0.93469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DA1D67EE-D029-551A-F97D-C6919782C4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02024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447675</xdr:colOff>
      <xdr:row>6</xdr:row>
      <xdr:rowOff>636</xdr:rowOff>
    </xdr:from>
    <xdr:to>
      <xdr:col>17</xdr:col>
      <xdr:colOff>154940</xdr:colOff>
      <xdr:row>53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0.80097</cdr:y>
    </cdr:from>
    <cdr:ext cx="7995000" cy="1508577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2DB59714-067A-0367-52FC-F5DBB72A8C7B}"/>
            </a:ext>
          </a:extLst>
        </cdr:cNvPr>
        <cdr:cNvSpPr txBox="1"/>
      </cdr:nvSpPr>
      <cdr:spPr>
        <a:xfrm xmlns:a="http://schemas.openxmlformats.org/drawingml/2006/main">
          <a:off x="0" y="6209664"/>
          <a:ext cx="7995000" cy="1508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for Portugal, Romania and Sweden not available.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200">
              <a:latin typeface="Arial" panose="020B0604020202020204" pitchFamily="34" charset="0"/>
              <a:ea typeface="+mn-ea"/>
              <a:cs typeface="+mn-cs"/>
            </a:rPr>
            <a:t>EU aggregate is based on available data.</a:t>
          </a:r>
          <a:r>
            <a:rPr lang="en-IE" sz="1200">
              <a:latin typeface="Arial" panose="020B0604020202020204" pitchFamily="34" charset="0"/>
              <a:ea typeface="+mn-ea"/>
              <a:cs typeface="+mn-cs"/>
            </a:rPr>
            <a:t>  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(¹) Estimated.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Major durables for outdoor recreation and major durables for indoor recreation: estimated.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Major durables for indoor recreation: estimated.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(⁴) Major durables for indoor recreation: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(⁵) Low reliability. 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Source: Eurostat (online data code: sprt_pcs_hbs)  </a:t>
          </a:r>
        </a:p>
      </cdr:txBody>
    </cdr:sp>
  </cdr:absSizeAnchor>
  <cdr:absSizeAnchor xmlns:cdr="http://schemas.openxmlformats.org/drawingml/2006/chartDrawing">
    <cdr:from>
      <cdr:x>0.83936</cdr:x>
      <cdr:y>0.93775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E788A6E-57B9-20A4-7E4F-F1DA56E71E6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33689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520704</xdr:colOff>
      <xdr:row>6</xdr:row>
      <xdr:rowOff>19051</xdr:rowOff>
    </xdr:from>
    <xdr:to>
      <xdr:col>15</xdr:col>
      <xdr:colOff>676275</xdr:colOff>
      <xdr:row>57</xdr:row>
      <xdr:rowOff>60212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0.01093</cdr:x>
      <cdr:y>0.84928</cdr:y>
    </cdr:from>
    <cdr:ext cx="8223500" cy="1250836"/>
    <cdr:sp macro="" textlink="">
      <cdr:nvSpPr>
        <cdr:cNvPr id="4" name="FootonotesShape"/>
        <cdr:cNvSpPr txBox="1"/>
      </cdr:nvSpPr>
      <cdr:spPr>
        <a:xfrm xmlns:a="http://schemas.openxmlformats.org/drawingml/2006/main">
          <a:off x="138707" y="7048500"/>
          <a:ext cx="8223500" cy="1250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endParaRPr lang="en-GB" sz="1200">
            <a:latin typeface="Arial" panose="020B0604020202020204" pitchFamily="34" charset="0"/>
          </a:endParaRP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for Portugal, Romania</a:t>
          </a:r>
          <a:r>
            <a:rPr lang="en-GB" sz="1200" baseline="0">
              <a:latin typeface="Arial" panose="020B0604020202020204" pitchFamily="34" charset="0"/>
            </a:rPr>
            <a:t> </a:t>
          </a:r>
          <a:r>
            <a:rPr lang="en-GB" sz="1200">
              <a:latin typeface="Arial" panose="020B0604020202020204" pitchFamily="34" charset="0"/>
            </a:rPr>
            <a:t>and Sweden not available.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latin typeface="Arial" panose="020B0604020202020204" pitchFamily="34" charset="0"/>
              <a:ea typeface="+mn-ea"/>
              <a:cs typeface="+mn-cs"/>
            </a:rPr>
            <a:t>EU aggregates are based on available data.</a:t>
          </a:r>
          <a:endParaRPr lang="en-GB" sz="1200">
            <a:latin typeface="Arial" panose="020B0604020202020204" pitchFamily="34" charset="0"/>
            <a:ea typeface="+mn-ea"/>
            <a:cs typeface="+mn-cs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Estimated.  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Sporting goods and services: estimated.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Source: Eurostat (online data codes: sprt_pcs_hbs and hbs_exp_t121) </a:t>
          </a:r>
        </a:p>
      </cdr:txBody>
    </cdr:sp>
  </cdr:absSizeAnchor>
  <cdr:absSizeAnchor xmlns:cdr="http://schemas.openxmlformats.org/drawingml/2006/chartDrawing">
    <cdr:from>
      <cdr:x>0.87932</cdr:x>
      <cdr:y>0.94016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C5B75449-3DBA-C9AC-5106-92131AD2377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527526" y="7346020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467139</xdr:colOff>
      <xdr:row>6</xdr:row>
      <xdr:rowOff>2540</xdr:rowOff>
    </xdr:from>
    <xdr:to>
      <xdr:col>22</xdr:col>
      <xdr:colOff>287020</xdr:colOff>
      <xdr:row>50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0.00664</cdr:x>
      <cdr:y>0.7376</cdr:y>
    </cdr:from>
    <cdr:ext cx="9509331" cy="1835163"/>
    <cdr:sp macro="" textlink="">
      <cdr:nvSpPr>
        <cdr:cNvPr id="2" name="FootonotesShape"/>
        <cdr:cNvSpPr txBox="1"/>
      </cdr:nvSpPr>
      <cdr:spPr>
        <a:xfrm xmlns:a="http://schemas.openxmlformats.org/drawingml/2006/main">
          <a:off x="88421" y="5229860"/>
          <a:ext cx="9509331" cy="1835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Note: </a:t>
          </a:r>
          <a:r>
            <a:rPr lang="en-US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Czechia and Italy:</a:t>
          </a:r>
          <a:r>
            <a:rPr lang="en-US" sz="12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not available for quintiles; </a:t>
          </a:r>
          <a:r>
            <a:rPr lang="en-US" sz="12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Portugal, Romania </a:t>
          </a:r>
          <a:r>
            <a:rPr lang="en-US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</a:t>
          </a:r>
          <a:r>
            <a:rPr lang="en-US" sz="12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Sweden data not available. </a:t>
          </a:r>
          <a:endParaRPr lang="en-US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(¹) Estimated.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(²) Data by quintile: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(³) First quintile: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(⁴) Second quintile: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(⁵) Third quintile: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(⁶) Fourth quintile: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Source: Eurostat (online data code: sprt_pcs_qnt)</a:t>
          </a:r>
        </a:p>
      </cdr:txBody>
    </cdr:sp>
  </cdr:absSizeAnchor>
  <cdr:absSizeAnchor xmlns:cdr="http://schemas.openxmlformats.org/drawingml/2006/chartDrawing">
    <cdr:from>
      <cdr:x>0.85473</cdr:x>
      <cdr:y>0.93677</cdr:y>
    </cdr:from>
    <cdr:ext cx="1530308" cy="368407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E8A46CD8-A853-3C20-B0F5-06852ECE9FC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003927" y="6022975"/>
          <a:ext cx="1530308" cy="368407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9"/>
  <sheetViews>
    <sheetView showGridLines="0" tabSelected="1" zoomScaleNormal="100" workbookViewId="0"/>
  </sheetViews>
  <sheetFormatPr defaultColWidth="9.09765625" defaultRowHeight="12.5" x14ac:dyDescent="0.25"/>
  <cols>
    <col min="1" max="1" width="8.69921875" style="4" customWidth="1"/>
    <col min="2" max="2" width="25.69921875" style="4" customWidth="1"/>
    <col min="3" max="4" width="9.09765625" style="4"/>
    <col min="5" max="10" width="2.09765625" style="4" customWidth="1"/>
    <col min="11" max="11" width="9.09765625" style="4"/>
    <col min="12" max="12" width="18" style="4" customWidth="1"/>
    <col min="13" max="13" width="9.09765625" style="4"/>
    <col min="14" max="20" width="9.09765625" style="5"/>
    <col min="21" max="21" width="9" style="5" customWidth="1"/>
    <col min="22" max="40" width="9.09765625" style="5"/>
    <col min="41" max="16384" width="9.09765625" style="4"/>
  </cols>
  <sheetData>
    <row r="1" spans="1:41" s="5" customForma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AO1" s="4"/>
    </row>
    <row r="2" spans="1:41" s="5" customFormat="1" ht="13" x14ac:dyDescent="0.25">
      <c r="A2" s="4"/>
      <c r="B2" s="6" t="s">
        <v>123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AO2" s="4"/>
    </row>
    <row r="3" spans="1:41" s="5" customFormat="1" ht="13" x14ac:dyDescent="0.25">
      <c r="A3" s="4"/>
      <c r="B3" s="6" t="s">
        <v>45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AO3" s="4"/>
    </row>
    <row r="5" spans="1:41" s="5" customFormat="1" ht="13" x14ac:dyDescent="0.3">
      <c r="A5" s="4"/>
      <c r="B5" s="7" t="s">
        <v>52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P5" s="8"/>
      <c r="AO5" s="4"/>
    </row>
    <row r="6" spans="1:41" s="5" customFormat="1" x14ac:dyDescent="0.25">
      <c r="A6" s="4"/>
      <c r="B6" s="4" t="s">
        <v>41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P6" s="9"/>
      <c r="AO6" s="4"/>
    </row>
    <row r="7" spans="1:41" s="5" customFormat="1" ht="13" x14ac:dyDescent="0.25">
      <c r="A7" s="4"/>
      <c r="B7" s="4"/>
      <c r="C7" s="4"/>
      <c r="D7" s="10"/>
      <c r="E7" s="4"/>
      <c r="F7" s="4"/>
      <c r="G7" s="4"/>
      <c r="H7" s="4"/>
      <c r="I7" s="4"/>
      <c r="J7" s="4"/>
      <c r="K7" s="4"/>
      <c r="L7" s="4"/>
      <c r="M7" s="4"/>
      <c r="P7" s="11"/>
      <c r="Q7" s="14"/>
      <c r="AO7" s="4"/>
    </row>
    <row r="8" spans="1:41" s="5" customFormat="1" x14ac:dyDescent="0.25">
      <c r="A8" s="4"/>
      <c r="B8" s="12"/>
      <c r="C8" s="13" t="s">
        <v>38</v>
      </c>
      <c r="D8" s="13" t="s">
        <v>42</v>
      </c>
      <c r="E8" s="4"/>
      <c r="F8" s="4"/>
      <c r="G8" s="4"/>
      <c r="H8" s="4"/>
      <c r="I8" s="4"/>
      <c r="J8" s="4"/>
      <c r="K8" s="4"/>
      <c r="L8" s="4"/>
      <c r="M8" s="4"/>
      <c r="P8" s="11"/>
      <c r="AO8" s="4"/>
    </row>
    <row r="9" spans="1:41" s="5" customFormat="1" x14ac:dyDescent="0.25">
      <c r="A9" s="4"/>
      <c r="B9" s="14" t="s">
        <v>124</v>
      </c>
      <c r="C9" s="15">
        <v>328</v>
      </c>
      <c r="D9" s="16">
        <f>IF((AND(C9&lt;90)),1,IF((AND(C9&gt;=90,C9&lt;180)),2,IF((AND(C9&gt;=180,C9&lt;300)),3,IF((AND(C9&gt;=300,C9&lt;500)),4,5))))</f>
        <v>4</v>
      </c>
      <c r="E9" s="4"/>
      <c r="F9" s="4"/>
      <c r="G9" s="4"/>
      <c r="H9" s="4"/>
      <c r="I9" s="4"/>
      <c r="J9" s="4"/>
      <c r="K9" s="4"/>
      <c r="L9" s="4"/>
      <c r="M9" s="4"/>
      <c r="P9" s="11"/>
      <c r="Q9" s="14"/>
      <c r="R9" s="15"/>
      <c r="AO9" s="4"/>
    </row>
    <row r="10" spans="1:41" s="5" customFormat="1" x14ac:dyDescent="0.25">
      <c r="A10" s="4"/>
      <c r="B10" s="14"/>
      <c r="C10" s="15"/>
      <c r="D10" s="16"/>
      <c r="E10" s="4"/>
      <c r="F10" s="4"/>
      <c r="G10" s="4"/>
      <c r="H10" s="4"/>
      <c r="I10" s="4"/>
      <c r="J10" s="4"/>
      <c r="K10" s="4"/>
      <c r="L10" s="4"/>
      <c r="M10" s="4"/>
      <c r="P10" s="11"/>
      <c r="U10" s="5" t="s">
        <v>11</v>
      </c>
      <c r="V10" s="5">
        <v>34923</v>
      </c>
      <c r="W10" s="5" t="s">
        <v>46</v>
      </c>
      <c r="X10" s="5">
        <v>448.2</v>
      </c>
      <c r="AO10" s="4"/>
    </row>
    <row r="11" spans="1:41" s="5" customFormat="1" x14ac:dyDescent="0.25">
      <c r="A11" s="4"/>
      <c r="B11" s="14" t="s">
        <v>11</v>
      </c>
      <c r="C11" s="15">
        <v>349</v>
      </c>
      <c r="D11" s="16">
        <f>IF((AND(C11&lt;90)),1,IF((AND(C11&gt;=90,C11&lt;180)),2,IF((AND(C11&gt;=180,C11&lt;300)),3,IF((AND(C11&gt;=300,C11&lt;500)),4,5))))</f>
        <v>4</v>
      </c>
      <c r="E11" s="4"/>
      <c r="F11" s="4"/>
      <c r="G11" s="4"/>
      <c r="H11" s="4"/>
      <c r="I11" s="4"/>
      <c r="J11" s="4"/>
      <c r="K11" s="4"/>
      <c r="L11" s="4"/>
      <c r="M11" s="4"/>
      <c r="P11" s="11"/>
      <c r="Q11" s="14"/>
      <c r="R11" s="15"/>
      <c r="U11" s="5" t="s">
        <v>2</v>
      </c>
      <c r="V11" s="5">
        <v>12517</v>
      </c>
      <c r="W11" s="5" t="s">
        <v>46</v>
      </c>
      <c r="X11" s="5">
        <v>27.6</v>
      </c>
      <c r="AO11" s="4"/>
    </row>
    <row r="12" spans="1:41" s="5" customFormat="1" x14ac:dyDescent="0.25">
      <c r="A12" s="4"/>
      <c r="B12" s="14" t="s">
        <v>2</v>
      </c>
      <c r="C12" s="15">
        <v>24</v>
      </c>
      <c r="D12" s="16">
        <f t="shared" ref="D12:D31" si="0">IF((AND(C12&lt;90)),1,IF((AND(C12&gt;=90,C12&lt;180)),2,IF((AND(C12&gt;=180,C12&lt;300)),3,IF((AND(C12&gt;=300,C12&lt;500)),4,5))))</f>
        <v>1</v>
      </c>
      <c r="E12" s="4"/>
      <c r="F12" s="4"/>
      <c r="G12" s="4"/>
      <c r="H12" s="4"/>
      <c r="I12" s="4"/>
      <c r="J12" s="4"/>
      <c r="K12" s="4"/>
      <c r="L12" s="4"/>
      <c r="M12" s="4"/>
      <c r="P12" s="11"/>
      <c r="Q12" s="14"/>
      <c r="R12" s="15"/>
      <c r="U12" s="5" t="s">
        <v>23</v>
      </c>
      <c r="V12" s="5">
        <v>15055</v>
      </c>
      <c r="W12" s="5" t="s">
        <v>46</v>
      </c>
      <c r="X12" s="5">
        <v>184</v>
      </c>
      <c r="AO12" s="4"/>
    </row>
    <row r="13" spans="1:41" s="5" customFormat="1" x14ac:dyDescent="0.25">
      <c r="A13" s="4"/>
      <c r="B13" s="14" t="s">
        <v>23</v>
      </c>
      <c r="C13" s="15">
        <v>259</v>
      </c>
      <c r="D13" s="16">
        <f t="shared" si="0"/>
        <v>3</v>
      </c>
      <c r="E13" s="4"/>
      <c r="F13" s="4"/>
      <c r="G13" s="4"/>
      <c r="H13" s="4"/>
      <c r="I13" s="4"/>
      <c r="J13" s="4"/>
      <c r="K13" s="4"/>
      <c r="L13" s="4"/>
      <c r="M13" s="4"/>
      <c r="P13" s="11"/>
      <c r="Q13" s="14"/>
      <c r="R13" s="15"/>
      <c r="U13" s="5" t="s">
        <v>1</v>
      </c>
      <c r="V13" s="5">
        <v>30102</v>
      </c>
      <c r="W13" s="5" t="s">
        <v>46</v>
      </c>
      <c r="X13" s="5">
        <v>320.39999999999998</v>
      </c>
      <c r="AO13" s="4"/>
    </row>
    <row r="14" spans="1:41" s="5" customFormat="1" x14ac:dyDescent="0.25">
      <c r="A14" s="4"/>
      <c r="B14" s="14" t="s">
        <v>1</v>
      </c>
      <c r="C14" s="15">
        <v>410</v>
      </c>
      <c r="D14" s="16">
        <f t="shared" si="0"/>
        <v>4</v>
      </c>
      <c r="E14" s="4"/>
      <c r="F14" s="4"/>
      <c r="G14" s="4"/>
      <c r="H14" s="4"/>
      <c r="I14" s="4"/>
      <c r="J14" s="4"/>
      <c r="K14" s="4"/>
      <c r="L14" s="4"/>
      <c r="M14" s="4"/>
      <c r="Q14" s="14"/>
      <c r="R14" s="15"/>
      <c r="U14" s="5" t="s">
        <v>32</v>
      </c>
      <c r="V14" s="5">
        <v>30835</v>
      </c>
      <c r="W14" s="5" t="s">
        <v>46</v>
      </c>
      <c r="X14" s="5">
        <v>439.6</v>
      </c>
      <c r="AO14" s="4"/>
    </row>
    <row r="15" spans="1:41" s="5" customFormat="1" x14ac:dyDescent="0.25">
      <c r="B15" s="14" t="s">
        <v>32</v>
      </c>
      <c r="C15" s="15">
        <v>528</v>
      </c>
      <c r="D15" s="16">
        <f t="shared" si="0"/>
        <v>5</v>
      </c>
      <c r="E15" s="4"/>
      <c r="F15" s="4"/>
      <c r="G15" s="4"/>
      <c r="H15" s="4"/>
      <c r="I15" s="4"/>
      <c r="J15" s="4"/>
      <c r="K15" s="4"/>
      <c r="L15" s="4"/>
      <c r="M15" s="4"/>
      <c r="Q15" s="14"/>
      <c r="R15" s="15"/>
      <c r="U15" s="5" t="s">
        <v>22</v>
      </c>
      <c r="V15" s="5">
        <v>14329</v>
      </c>
      <c r="W15" s="5" t="s">
        <v>46</v>
      </c>
      <c r="X15" s="5">
        <v>290.39999999999998</v>
      </c>
      <c r="AO15" s="4"/>
    </row>
    <row r="16" spans="1:41" s="5" customFormat="1" x14ac:dyDescent="0.25">
      <c r="B16" s="14" t="s">
        <v>22</v>
      </c>
      <c r="C16" s="15">
        <v>245</v>
      </c>
      <c r="D16" s="16">
        <f t="shared" si="0"/>
        <v>3</v>
      </c>
      <c r="E16" s="4"/>
      <c r="F16" s="4"/>
      <c r="G16" s="4"/>
      <c r="H16" s="4"/>
      <c r="I16" s="4"/>
      <c r="J16" s="4"/>
      <c r="K16" s="17"/>
      <c r="L16" s="4"/>
      <c r="M16" s="4"/>
      <c r="N16" s="4"/>
      <c r="O16" s="4"/>
      <c r="Q16" s="14"/>
      <c r="R16" s="15"/>
      <c r="U16" s="5" t="s">
        <v>18</v>
      </c>
      <c r="V16" s="5">
        <v>33814</v>
      </c>
      <c r="W16" s="5" t="s">
        <v>46</v>
      </c>
      <c r="X16" s="5">
        <v>703.3</v>
      </c>
      <c r="AO16" s="4"/>
    </row>
    <row r="17" spans="2:41" s="5" customFormat="1" x14ac:dyDescent="0.25">
      <c r="B17" s="14" t="s">
        <v>18</v>
      </c>
      <c r="C17" s="15">
        <v>688</v>
      </c>
      <c r="D17" s="16">
        <f t="shared" si="0"/>
        <v>5</v>
      </c>
      <c r="E17" s="4"/>
      <c r="F17" s="4"/>
      <c r="G17" s="4"/>
      <c r="H17" s="4"/>
      <c r="I17" s="4"/>
      <c r="J17" s="4"/>
      <c r="K17" s="17"/>
      <c r="L17" s="17"/>
      <c r="M17" s="17"/>
      <c r="O17" s="18"/>
      <c r="Q17" s="14"/>
      <c r="R17" s="15"/>
      <c r="U17" s="5" t="s">
        <v>6</v>
      </c>
      <c r="V17" s="5">
        <v>24190</v>
      </c>
      <c r="W17" s="5" t="s">
        <v>46</v>
      </c>
      <c r="X17" s="5">
        <v>143.5</v>
      </c>
      <c r="AO17" s="4"/>
    </row>
    <row r="18" spans="2:41" s="5" customFormat="1" x14ac:dyDescent="0.25">
      <c r="B18" s="14" t="s">
        <v>6</v>
      </c>
      <c r="C18" s="15">
        <v>120</v>
      </c>
      <c r="D18" s="16">
        <f t="shared" si="0"/>
        <v>2</v>
      </c>
      <c r="E18" s="4"/>
      <c r="F18" s="4"/>
      <c r="G18" s="4"/>
      <c r="H18" s="4"/>
      <c r="I18" s="4"/>
      <c r="J18" s="4"/>
      <c r="K18" s="4"/>
      <c r="L18" s="4"/>
      <c r="M18" s="4"/>
      <c r="O18" s="18"/>
      <c r="P18" s="11"/>
      <c r="Q18" s="14"/>
      <c r="R18" s="15"/>
      <c r="U18" s="5" t="s">
        <v>8</v>
      </c>
      <c r="V18" s="5">
        <v>30223</v>
      </c>
      <c r="W18" s="5" t="s">
        <v>46</v>
      </c>
      <c r="X18" s="5">
        <v>245.7</v>
      </c>
      <c r="AO18" s="4"/>
    </row>
    <row r="19" spans="2:41" s="5" customFormat="1" ht="13" x14ac:dyDescent="0.3">
      <c r="B19" s="14" t="s">
        <v>8</v>
      </c>
      <c r="C19" s="15">
        <v>170</v>
      </c>
      <c r="D19" s="16">
        <f t="shared" si="0"/>
        <v>2</v>
      </c>
      <c r="E19" s="4"/>
      <c r="F19" s="4"/>
      <c r="G19" s="4"/>
      <c r="H19" s="4"/>
      <c r="I19" s="4"/>
      <c r="J19" s="4"/>
      <c r="K19" s="19"/>
      <c r="L19" s="20"/>
      <c r="M19" s="21"/>
      <c r="P19" s="11"/>
      <c r="Q19" s="14"/>
      <c r="R19" s="15"/>
      <c r="U19" s="5" t="s">
        <v>0</v>
      </c>
      <c r="V19" s="5">
        <v>29667</v>
      </c>
      <c r="W19" s="5" t="s">
        <v>46</v>
      </c>
      <c r="X19" s="5">
        <v>423.5</v>
      </c>
      <c r="AO19" s="4"/>
    </row>
    <row r="20" spans="2:41" s="5" customFormat="1" ht="13" x14ac:dyDescent="0.3">
      <c r="B20" s="14" t="s">
        <v>0</v>
      </c>
      <c r="C20" s="15">
        <v>413</v>
      </c>
      <c r="D20" s="16">
        <f t="shared" si="0"/>
        <v>4</v>
      </c>
      <c r="E20" s="4"/>
      <c r="F20" s="4"/>
      <c r="G20" s="4"/>
      <c r="H20" s="4"/>
      <c r="I20" s="4"/>
      <c r="J20" s="4"/>
      <c r="K20" s="22" t="s">
        <v>43</v>
      </c>
      <c r="L20" s="17" t="s">
        <v>48</v>
      </c>
      <c r="M20" s="16">
        <v>1</v>
      </c>
      <c r="N20" s="23">
        <f>PERCENTILE($C$11:$C$40,0.2)</f>
        <v>95</v>
      </c>
      <c r="O20" s="23">
        <f>COUNTIF($D$11:$D$41,1)</f>
        <v>6</v>
      </c>
      <c r="P20" s="11">
        <v>7</v>
      </c>
      <c r="Q20" s="14"/>
      <c r="R20" s="15"/>
      <c r="U20" s="5" t="s">
        <v>17</v>
      </c>
      <c r="V20" s="5">
        <v>20163</v>
      </c>
      <c r="W20" s="5" t="s">
        <v>46</v>
      </c>
      <c r="X20" s="5">
        <v>110.7</v>
      </c>
      <c r="AO20" s="4"/>
    </row>
    <row r="21" spans="2:41" s="5" customFormat="1" ht="13" x14ac:dyDescent="0.3">
      <c r="B21" s="14" t="s">
        <v>17</v>
      </c>
      <c r="C21" s="15">
        <v>126</v>
      </c>
      <c r="D21" s="16">
        <f t="shared" si="0"/>
        <v>2</v>
      </c>
      <c r="E21" s="4"/>
      <c r="F21" s="4"/>
      <c r="G21" s="4"/>
      <c r="H21" s="4"/>
      <c r="I21" s="4"/>
      <c r="J21" s="4"/>
      <c r="K21" s="22"/>
      <c r="L21" s="17" t="s">
        <v>50</v>
      </c>
      <c r="M21" s="16">
        <v>2</v>
      </c>
      <c r="N21" s="23">
        <f>PERCENTILE($C$11:$C$40,0.4)</f>
        <v>195</v>
      </c>
      <c r="O21" s="23">
        <f>COUNTIF($D$11:$D$41,2)</f>
        <v>5</v>
      </c>
      <c r="P21" s="11">
        <v>6</v>
      </c>
      <c r="Q21" s="14"/>
      <c r="R21" s="15"/>
      <c r="U21" s="5" t="s">
        <v>24</v>
      </c>
      <c r="V21" s="5">
        <v>29651</v>
      </c>
      <c r="W21" s="5" t="s">
        <v>46</v>
      </c>
      <c r="X21" s="5">
        <v>271.7</v>
      </c>
      <c r="AO21" s="4"/>
    </row>
    <row r="22" spans="2:41" s="5" customFormat="1" x14ac:dyDescent="0.25">
      <c r="B22" s="14" t="s">
        <v>24</v>
      </c>
      <c r="C22" s="15">
        <v>195</v>
      </c>
      <c r="D22" s="16">
        <f t="shared" si="0"/>
        <v>3</v>
      </c>
      <c r="E22" s="4"/>
      <c r="F22" s="4"/>
      <c r="G22" s="4"/>
      <c r="H22" s="4"/>
      <c r="I22" s="4"/>
      <c r="J22" s="4"/>
      <c r="K22" s="19"/>
      <c r="L22" s="17" t="s">
        <v>95</v>
      </c>
      <c r="M22" s="16">
        <v>3</v>
      </c>
      <c r="N22" s="23">
        <f>PERCENTILE($C$11:$C$40,0.6)</f>
        <v>334</v>
      </c>
      <c r="O22" s="23">
        <f>COUNTIF($D$11:$D$41,3)</f>
        <v>5</v>
      </c>
      <c r="P22" s="11">
        <v>8</v>
      </c>
      <c r="Q22" s="14"/>
      <c r="R22" s="15"/>
      <c r="U22" s="5" t="s">
        <v>3</v>
      </c>
      <c r="V22" s="5">
        <v>35579</v>
      </c>
      <c r="W22" s="5" t="s">
        <v>46</v>
      </c>
      <c r="X22" s="5">
        <v>310.3</v>
      </c>
      <c r="AO22" s="4"/>
    </row>
    <row r="23" spans="2:41" s="5" customFormat="1" x14ac:dyDescent="0.25">
      <c r="B23" s="14" t="s">
        <v>3</v>
      </c>
      <c r="C23" s="15">
        <v>298</v>
      </c>
      <c r="D23" s="16">
        <f t="shared" si="0"/>
        <v>3</v>
      </c>
      <c r="E23" s="4"/>
      <c r="F23" s="4"/>
      <c r="G23" s="4"/>
      <c r="H23" s="4"/>
      <c r="I23" s="4"/>
      <c r="J23" s="4"/>
      <c r="K23" s="19"/>
      <c r="L23" s="17" t="s">
        <v>96</v>
      </c>
      <c r="M23" s="16">
        <v>4</v>
      </c>
      <c r="N23" s="23">
        <f>PERCENTILE($C$11:$C$40,0.8)</f>
        <v>528</v>
      </c>
      <c r="O23" s="23">
        <f>COUNTIF($D$11:$D$41,4)</f>
        <v>5</v>
      </c>
      <c r="P23" s="11">
        <v>6</v>
      </c>
      <c r="Q23" s="14"/>
      <c r="R23" s="15"/>
      <c r="U23" s="5" t="s">
        <v>13</v>
      </c>
      <c r="V23" s="5">
        <v>14428</v>
      </c>
      <c r="W23" s="5" t="s">
        <v>46</v>
      </c>
      <c r="X23" s="5">
        <v>127.1</v>
      </c>
      <c r="AO23" s="4"/>
    </row>
    <row r="24" spans="2:41" s="5" customFormat="1" x14ac:dyDescent="0.25">
      <c r="B24" s="14" t="s">
        <v>13</v>
      </c>
      <c r="C24" s="15">
        <v>249</v>
      </c>
      <c r="D24" s="16">
        <f t="shared" si="0"/>
        <v>3</v>
      </c>
      <c r="E24" s="4"/>
      <c r="F24" s="4"/>
      <c r="G24" s="4"/>
      <c r="H24" s="4"/>
      <c r="I24" s="4"/>
      <c r="J24" s="4"/>
      <c r="K24" s="19"/>
      <c r="L24" s="17" t="s">
        <v>49</v>
      </c>
      <c r="M24" s="16">
        <v>5</v>
      </c>
      <c r="O24" s="23">
        <f>COUNTIF($D$11:$D$41,5)</f>
        <v>6</v>
      </c>
      <c r="P24" s="11">
        <v>8</v>
      </c>
      <c r="Q24" s="14"/>
      <c r="R24" s="15"/>
      <c r="U24" s="5" t="s">
        <v>12</v>
      </c>
      <c r="V24" s="5">
        <v>16254</v>
      </c>
      <c r="W24" s="5" t="s">
        <v>46</v>
      </c>
      <c r="X24" s="5">
        <v>58</v>
      </c>
      <c r="AO24" s="4"/>
    </row>
    <row r="25" spans="2:41" s="5" customFormat="1" x14ac:dyDescent="0.25">
      <c r="B25" s="14" t="s">
        <v>12</v>
      </c>
      <c r="C25" s="15">
        <v>87</v>
      </c>
      <c r="D25" s="16">
        <f t="shared" si="0"/>
        <v>1</v>
      </c>
      <c r="E25" s="4"/>
      <c r="F25" s="4"/>
      <c r="G25" s="4"/>
      <c r="H25" s="4"/>
      <c r="I25" s="4"/>
      <c r="J25" s="4"/>
      <c r="K25" s="19"/>
      <c r="L25" s="4"/>
      <c r="M25" s="4"/>
      <c r="O25" s="24"/>
      <c r="P25" s="11">
        <f>SUM(P20:P24)</f>
        <v>35</v>
      </c>
      <c r="Q25" s="14"/>
      <c r="R25" s="15"/>
      <c r="U25" s="5" t="s">
        <v>7</v>
      </c>
      <c r="V25" s="5">
        <v>49838</v>
      </c>
      <c r="X25" s="5">
        <v>570.4</v>
      </c>
      <c r="AO25" s="4"/>
    </row>
    <row r="26" spans="2:41" s="5" customFormat="1" x14ac:dyDescent="0.25">
      <c r="B26" s="14" t="s">
        <v>7</v>
      </c>
      <c r="C26" s="15">
        <v>628</v>
      </c>
      <c r="D26" s="16">
        <f t="shared" si="0"/>
        <v>5</v>
      </c>
      <c r="E26" s="4"/>
      <c r="F26" s="4"/>
      <c r="G26" s="4"/>
      <c r="H26" s="4"/>
      <c r="I26" s="4"/>
      <c r="J26" s="4"/>
      <c r="K26" s="17"/>
      <c r="L26" s="17" t="s">
        <v>40</v>
      </c>
      <c r="M26" s="25" t="s">
        <v>39</v>
      </c>
      <c r="O26" s="18"/>
      <c r="P26" s="11"/>
      <c r="Q26" s="14"/>
      <c r="R26" s="15"/>
      <c r="U26" s="5" t="s">
        <v>9</v>
      </c>
      <c r="V26" s="5">
        <v>15998</v>
      </c>
      <c r="W26" s="5" t="s">
        <v>46</v>
      </c>
      <c r="X26" s="5">
        <v>95.1</v>
      </c>
      <c r="AO26" s="4"/>
    </row>
    <row r="27" spans="2:41" s="5" customFormat="1" x14ac:dyDescent="0.25">
      <c r="B27" s="14" t="s">
        <v>9</v>
      </c>
      <c r="C27" s="15">
        <v>102</v>
      </c>
      <c r="D27" s="16">
        <f t="shared" si="0"/>
        <v>2</v>
      </c>
      <c r="E27" s="4"/>
      <c r="F27" s="4"/>
      <c r="G27" s="4"/>
      <c r="H27" s="4"/>
      <c r="I27" s="4"/>
      <c r="J27" s="4"/>
      <c r="K27" s="4"/>
      <c r="L27" s="4"/>
      <c r="M27" s="4"/>
      <c r="P27" s="11"/>
      <c r="Q27" s="14"/>
      <c r="R27" s="15"/>
      <c r="U27" s="5" t="s">
        <v>20</v>
      </c>
      <c r="V27" s="5">
        <v>27868</v>
      </c>
      <c r="W27" s="5" t="s">
        <v>46</v>
      </c>
      <c r="X27" s="5">
        <v>350.3</v>
      </c>
      <c r="AO27" s="4"/>
    </row>
    <row r="28" spans="2:41" s="5" customFormat="1" x14ac:dyDescent="0.25">
      <c r="B28" s="14" t="s">
        <v>20</v>
      </c>
      <c r="C28" s="15">
        <v>334</v>
      </c>
      <c r="D28" s="16">
        <f t="shared" si="0"/>
        <v>4</v>
      </c>
      <c r="E28" s="4"/>
      <c r="F28" s="4"/>
      <c r="G28" s="4"/>
      <c r="H28" s="4"/>
      <c r="I28" s="4"/>
      <c r="J28" s="4"/>
      <c r="K28" s="4"/>
      <c r="L28" s="4"/>
      <c r="M28" s="4"/>
      <c r="P28" s="11"/>
      <c r="Q28" s="14"/>
      <c r="R28" s="15"/>
      <c r="U28" s="5" t="s">
        <v>16</v>
      </c>
      <c r="V28" s="5">
        <v>32624</v>
      </c>
      <c r="W28" s="5" t="s">
        <v>46</v>
      </c>
      <c r="X28" s="5">
        <v>684.3</v>
      </c>
      <c r="AO28" s="4"/>
    </row>
    <row r="29" spans="2:41" s="5" customFormat="1" x14ac:dyDescent="0.25">
      <c r="B29" s="14" t="s">
        <v>16</v>
      </c>
      <c r="C29" s="15">
        <v>622</v>
      </c>
      <c r="D29" s="16">
        <f t="shared" si="0"/>
        <v>5</v>
      </c>
      <c r="E29" s="4"/>
      <c r="F29" s="4"/>
      <c r="G29" s="4"/>
      <c r="H29" s="4"/>
      <c r="I29" s="4"/>
      <c r="J29" s="4"/>
      <c r="K29" s="4"/>
      <c r="L29" s="4"/>
      <c r="M29" s="4"/>
      <c r="P29" s="11"/>
      <c r="Q29" s="14"/>
      <c r="R29" s="15"/>
      <c r="U29" s="5" t="s">
        <v>21</v>
      </c>
      <c r="V29" s="5">
        <v>34491</v>
      </c>
      <c r="W29" s="5" t="s">
        <v>46</v>
      </c>
      <c r="X29" s="5">
        <v>454.4</v>
      </c>
      <c r="AO29" s="4"/>
    </row>
    <row r="30" spans="2:41" s="5" customFormat="1" x14ac:dyDescent="0.25">
      <c r="B30" s="14" t="s">
        <v>21</v>
      </c>
      <c r="C30" s="15">
        <v>620</v>
      </c>
      <c r="D30" s="16">
        <f t="shared" si="0"/>
        <v>5</v>
      </c>
      <c r="E30" s="4"/>
      <c r="F30" s="4"/>
      <c r="G30" s="4"/>
      <c r="H30" s="4"/>
      <c r="I30" s="4"/>
      <c r="J30" s="4"/>
      <c r="K30" s="4"/>
      <c r="L30" s="4"/>
      <c r="M30" s="4"/>
      <c r="P30" s="11"/>
      <c r="Q30" s="14"/>
      <c r="R30" s="15"/>
      <c r="U30" s="5" t="s">
        <v>10</v>
      </c>
      <c r="V30" s="5">
        <v>18436</v>
      </c>
      <c r="W30" s="5" t="s">
        <v>46</v>
      </c>
      <c r="X30" s="5">
        <v>85.7</v>
      </c>
      <c r="AO30" s="4"/>
    </row>
    <row r="31" spans="2:41" s="5" customFormat="1" x14ac:dyDescent="0.25">
      <c r="B31" s="14" t="s">
        <v>10</v>
      </c>
      <c r="C31" s="15">
        <v>95</v>
      </c>
      <c r="D31" s="16">
        <f t="shared" si="0"/>
        <v>2</v>
      </c>
      <c r="E31" s="4"/>
      <c r="F31" s="4"/>
      <c r="G31" s="4"/>
      <c r="H31" s="4"/>
      <c r="I31" s="4"/>
      <c r="J31" s="4"/>
      <c r="K31" s="4"/>
      <c r="L31" s="4"/>
      <c r="M31" s="4"/>
      <c r="P31" s="11"/>
      <c r="Q31" s="14"/>
      <c r="R31" s="15"/>
      <c r="U31" s="5" t="s">
        <v>5</v>
      </c>
      <c r="V31" s="5">
        <v>24842</v>
      </c>
      <c r="W31" s="5" t="s">
        <v>46</v>
      </c>
      <c r="X31" s="5">
        <v>140.6</v>
      </c>
      <c r="AO31" s="4"/>
    </row>
    <row r="32" spans="2:41" s="5" customFormat="1" x14ac:dyDescent="0.25">
      <c r="B32" s="14" t="s">
        <v>5</v>
      </c>
      <c r="C32" s="15" t="s">
        <v>39</v>
      </c>
      <c r="D32" s="16"/>
      <c r="E32" s="4"/>
      <c r="F32" s="4"/>
      <c r="G32" s="4"/>
      <c r="H32" s="4"/>
      <c r="I32" s="4"/>
      <c r="J32" s="4"/>
      <c r="K32" s="4"/>
      <c r="L32" s="4"/>
      <c r="M32" s="4"/>
      <c r="P32" s="11"/>
      <c r="Q32" s="26"/>
      <c r="R32" s="15"/>
      <c r="U32" s="5" t="s">
        <v>4</v>
      </c>
      <c r="V32" s="5">
        <v>11422</v>
      </c>
      <c r="W32" s="5" t="s">
        <v>46</v>
      </c>
      <c r="X32" s="5">
        <v>10.9</v>
      </c>
      <c r="AO32" s="4"/>
    </row>
    <row r="33" spans="1:41" s="5" customFormat="1" x14ac:dyDescent="0.25">
      <c r="B33" s="14" t="s">
        <v>4</v>
      </c>
      <c r="C33" s="15" t="s">
        <v>39</v>
      </c>
      <c r="D33" s="16"/>
      <c r="E33" s="4"/>
      <c r="F33" s="4"/>
      <c r="G33" s="4"/>
      <c r="H33" s="4"/>
      <c r="I33" s="4"/>
      <c r="J33" s="4"/>
      <c r="K33" s="4"/>
      <c r="L33" s="4"/>
      <c r="M33" s="4"/>
      <c r="P33" s="11"/>
      <c r="Q33" s="14"/>
      <c r="R33" s="15"/>
      <c r="U33" s="5" t="s">
        <v>19</v>
      </c>
      <c r="V33" s="5">
        <v>25762</v>
      </c>
      <c r="W33" s="5" t="s">
        <v>46</v>
      </c>
      <c r="X33" s="5">
        <v>323.7</v>
      </c>
      <c r="AO33" s="4"/>
    </row>
    <row r="34" spans="1:41" s="5" customFormat="1" x14ac:dyDescent="0.25">
      <c r="B34" s="14" t="s">
        <v>19</v>
      </c>
      <c r="C34" s="15">
        <v>397</v>
      </c>
      <c r="D34" s="16">
        <f t="shared" ref="D34:D36" si="1">IF((AND(C34&lt;90)),1,IF((AND(C34&gt;=90,C34&lt;180)),2,IF((AND(C34&gt;=180,C34&lt;300)),3,IF((AND(C34&gt;=300,C34&lt;500)),4,5))))</f>
        <v>4</v>
      </c>
      <c r="E34" s="4"/>
      <c r="F34" s="4"/>
      <c r="G34" s="4"/>
      <c r="H34" s="4"/>
      <c r="I34" s="4"/>
      <c r="J34" s="4"/>
      <c r="K34" s="4"/>
      <c r="L34" s="4"/>
      <c r="M34" s="4"/>
      <c r="P34" s="11"/>
      <c r="Q34" s="14"/>
      <c r="R34" s="15"/>
      <c r="U34" s="5" t="s">
        <v>14</v>
      </c>
      <c r="V34" s="5">
        <v>19341</v>
      </c>
      <c r="W34" s="5" t="s">
        <v>46</v>
      </c>
      <c r="X34" s="5">
        <v>138.80000000000001</v>
      </c>
      <c r="AO34" s="4"/>
    </row>
    <row r="35" spans="1:41" s="5" customFormat="1" x14ac:dyDescent="0.25">
      <c r="B35" s="26" t="s">
        <v>14</v>
      </c>
      <c r="C35" s="15">
        <v>66</v>
      </c>
      <c r="D35" s="16">
        <f t="shared" si="1"/>
        <v>1</v>
      </c>
      <c r="E35" s="4"/>
      <c r="F35" s="4"/>
      <c r="G35" s="4"/>
      <c r="H35" s="4"/>
      <c r="I35" s="4"/>
      <c r="J35" s="4"/>
      <c r="K35" s="4"/>
      <c r="L35" s="4"/>
      <c r="M35" s="4"/>
      <c r="P35" s="11"/>
      <c r="Q35" s="14"/>
      <c r="R35" s="15"/>
      <c r="U35" s="5" t="s">
        <v>15</v>
      </c>
      <c r="V35" s="5">
        <v>30792</v>
      </c>
      <c r="W35" s="5" t="s">
        <v>46</v>
      </c>
      <c r="X35" s="5">
        <v>696</v>
      </c>
      <c r="AO35" s="4"/>
    </row>
    <row r="36" spans="1:41" s="5" customFormat="1" x14ac:dyDescent="0.25">
      <c r="B36" s="14" t="s">
        <v>15</v>
      </c>
      <c r="C36" s="15">
        <v>657</v>
      </c>
      <c r="D36" s="16">
        <f t="shared" si="1"/>
        <v>5</v>
      </c>
      <c r="E36" s="4"/>
      <c r="F36" s="4"/>
      <c r="G36" s="4"/>
      <c r="H36" s="4"/>
      <c r="I36" s="4"/>
      <c r="J36" s="4"/>
      <c r="K36" s="4"/>
      <c r="L36" s="4"/>
      <c r="M36" s="4"/>
      <c r="O36" s="4"/>
      <c r="P36" s="11"/>
      <c r="Q36" s="14"/>
      <c r="R36" s="15"/>
      <c r="U36" s="5" t="s">
        <v>31</v>
      </c>
      <c r="V36" s="5">
        <v>28583</v>
      </c>
      <c r="W36" s="5" t="s">
        <v>46</v>
      </c>
      <c r="X36" s="5">
        <v>667.3</v>
      </c>
      <c r="AO36" s="4"/>
    </row>
    <row r="37" spans="1:41" s="5" customFormat="1" ht="11.25" customHeight="1" x14ac:dyDescent="0.25">
      <c r="B37" s="14" t="s">
        <v>31</v>
      </c>
      <c r="C37" s="15" t="s">
        <v>39</v>
      </c>
      <c r="D37" s="16"/>
      <c r="E37" s="4"/>
      <c r="F37" s="4"/>
      <c r="G37" s="4"/>
      <c r="H37" s="4"/>
      <c r="I37" s="4"/>
      <c r="J37" s="4"/>
      <c r="K37" s="4"/>
      <c r="L37" s="4"/>
      <c r="M37" s="4"/>
      <c r="O37" s="4"/>
      <c r="P37" s="11"/>
      <c r="Q37" s="14"/>
      <c r="R37" s="15"/>
      <c r="U37" s="5" t="s">
        <v>33</v>
      </c>
      <c r="V37" s="5">
        <v>37330</v>
      </c>
      <c r="W37" s="5" t="s">
        <v>46</v>
      </c>
      <c r="X37" s="5">
        <v>710.4</v>
      </c>
      <c r="AO37" s="4"/>
    </row>
    <row r="38" spans="1:41" s="5" customFormat="1" x14ac:dyDescent="0.25">
      <c r="B38" s="14"/>
      <c r="C38" s="15"/>
      <c r="D38" s="16"/>
      <c r="E38" s="4"/>
      <c r="F38" s="4"/>
      <c r="G38" s="4"/>
      <c r="H38" s="4"/>
      <c r="I38" s="4"/>
      <c r="J38" s="4"/>
      <c r="K38" s="4"/>
      <c r="L38" s="4"/>
      <c r="M38" s="4"/>
      <c r="O38" s="4"/>
      <c r="P38" s="11"/>
      <c r="Q38" s="14"/>
      <c r="R38" s="15"/>
      <c r="AO38" s="4"/>
    </row>
    <row r="39" spans="1:41" s="5" customFormat="1" x14ac:dyDescent="0.25">
      <c r="B39" s="14" t="s">
        <v>44</v>
      </c>
      <c r="C39" s="15">
        <v>25</v>
      </c>
      <c r="D39" s="16">
        <f t="shared" ref="D39:D41" si="2">IF((AND(C39&lt;90)),1,IF((AND(C39&gt;=90,C39&lt;180)),2,IF((AND(C39&gt;=180,C39&lt;300)),3,IF((AND(C39&gt;=300,C39&lt;500)),4,5))))</f>
        <v>1</v>
      </c>
      <c r="E39" s="4"/>
      <c r="F39" s="4"/>
      <c r="G39" s="4"/>
      <c r="H39" s="4"/>
      <c r="I39" s="4"/>
      <c r="J39" s="4"/>
      <c r="K39" s="4"/>
      <c r="L39" s="4"/>
      <c r="M39" s="4"/>
      <c r="O39" s="4"/>
      <c r="P39" s="11"/>
      <c r="Q39" s="14"/>
      <c r="R39" s="15"/>
      <c r="AO39" s="4"/>
    </row>
    <row r="40" spans="1:41" s="5" customFormat="1" x14ac:dyDescent="0.25">
      <c r="B40" s="14" t="s">
        <v>35</v>
      </c>
      <c r="C40" s="15">
        <v>53</v>
      </c>
      <c r="D40" s="16">
        <f t="shared" si="2"/>
        <v>1</v>
      </c>
      <c r="E40" s="4"/>
      <c r="F40" s="4"/>
      <c r="G40" s="4"/>
      <c r="H40" s="4"/>
      <c r="I40" s="4"/>
      <c r="J40" s="4"/>
      <c r="K40" s="4"/>
      <c r="L40" s="4"/>
      <c r="M40" s="4"/>
      <c r="P40" s="11"/>
      <c r="Q40" s="14"/>
      <c r="R40" s="15"/>
      <c r="AO40" s="4"/>
    </row>
    <row r="41" spans="1:41" s="5" customFormat="1" x14ac:dyDescent="0.25">
      <c r="B41" s="14" t="s">
        <v>47</v>
      </c>
      <c r="C41" s="15">
        <v>82</v>
      </c>
      <c r="D41" s="16">
        <f t="shared" si="2"/>
        <v>1</v>
      </c>
      <c r="E41" s="4"/>
      <c r="F41" s="4"/>
      <c r="G41" s="4"/>
      <c r="H41" s="4"/>
      <c r="I41" s="4"/>
      <c r="J41" s="4"/>
      <c r="K41" s="4"/>
      <c r="L41" s="4"/>
      <c r="M41" s="4"/>
      <c r="P41" s="11"/>
      <c r="Q41" s="4"/>
      <c r="R41" s="15"/>
      <c r="AO41" s="4"/>
    </row>
    <row r="42" spans="1:41" s="5" customFormat="1" x14ac:dyDescent="0.25">
      <c r="B42" s="14"/>
      <c r="C42" s="15"/>
      <c r="D42" s="16"/>
      <c r="E42" s="4"/>
      <c r="F42" s="4"/>
      <c r="G42" s="4"/>
      <c r="H42" s="4"/>
      <c r="I42" s="4"/>
      <c r="J42" s="4"/>
      <c r="K42" s="4"/>
      <c r="L42" s="4"/>
      <c r="M42" s="4"/>
      <c r="P42" s="11"/>
      <c r="Q42" s="4"/>
      <c r="R42" s="15"/>
      <c r="AO42" s="4"/>
    </row>
    <row r="43" spans="1:41" s="5" customFormat="1" ht="13" x14ac:dyDescent="0.25">
      <c r="A43" s="4"/>
      <c r="B43" s="27" t="s">
        <v>101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P43" s="28"/>
      <c r="AO43" s="4"/>
    </row>
    <row r="45" spans="1:41" s="5" customFormat="1" ht="13" x14ac:dyDescent="0.25">
      <c r="A45" s="29" t="s">
        <v>34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AO45" s="4"/>
    </row>
    <row r="46" spans="1:41" x14ac:dyDescent="0.25">
      <c r="A46" s="107" t="s">
        <v>137</v>
      </c>
    </row>
    <row r="48" spans="1:41" x14ac:dyDescent="0.25">
      <c r="A48"/>
    </row>
    <row r="49" spans="1:1" x14ac:dyDescent="0.25">
      <c r="A49"/>
    </row>
  </sheetData>
  <pageMargins left="0.7" right="0.7" top="0.75" bottom="0.75" header="0.3" footer="0.3"/>
  <pageSetup paperSize="9" scale="43" orientation="portrait" r:id="rId1"/>
  <ignoredErrors>
    <ignoredError sqref="C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95"/>
  <sheetViews>
    <sheetView showGridLines="0" zoomScaleNormal="100" workbookViewId="0"/>
  </sheetViews>
  <sheetFormatPr defaultColWidth="10.09765625" defaultRowHeight="12.5" x14ac:dyDescent="0.25"/>
  <cols>
    <col min="1" max="1" width="6.8984375" style="32" customWidth="1"/>
    <col min="2" max="2" width="14.3984375" style="32" customWidth="1"/>
    <col min="3" max="8" width="10.09765625" style="32"/>
    <col min="9" max="9" width="13.296875" style="32" customWidth="1"/>
    <col min="10" max="16384" width="10.09765625" style="32"/>
  </cols>
  <sheetData>
    <row r="2" spans="2:7" s="30" customFormat="1" ht="13" x14ac:dyDescent="0.25">
      <c r="B2" s="6" t="s">
        <v>123</v>
      </c>
    </row>
    <row r="3" spans="2:7" s="30" customFormat="1" ht="13" x14ac:dyDescent="0.25">
      <c r="B3" s="6" t="s">
        <v>45</v>
      </c>
    </row>
    <row r="4" spans="2:7" s="30" customFormat="1" ht="13" x14ac:dyDescent="0.25">
      <c r="B4" s="6"/>
    </row>
    <row r="5" spans="2:7" s="30" customFormat="1" ht="13" x14ac:dyDescent="0.3">
      <c r="B5" s="1" t="s">
        <v>117</v>
      </c>
    </row>
    <row r="6" spans="2:7" s="30" customFormat="1" x14ac:dyDescent="0.25">
      <c r="B6" s="2" t="s">
        <v>41</v>
      </c>
    </row>
    <row r="7" spans="2:7" s="30" customFormat="1" x14ac:dyDescent="0.25"/>
    <row r="8" spans="2:7" s="30" customFormat="1" x14ac:dyDescent="0.25">
      <c r="G8" s="31"/>
    </row>
    <row r="14" spans="2:7" ht="14.25" customHeight="1" x14ac:dyDescent="0.25"/>
    <row r="16" spans="2:7" ht="18" customHeight="1" x14ac:dyDescent="0.25"/>
    <row r="39" spans="1:16" s="33" customFormat="1" ht="15" customHeight="1" x14ac:dyDescent="0.25"/>
    <row r="40" spans="1:16" ht="18" customHeight="1" x14ac:dyDescent="0.25"/>
    <row r="42" spans="1:16" ht="18" customHeight="1" x14ac:dyDescent="0.25"/>
    <row r="43" spans="1:16" ht="18" customHeight="1" x14ac:dyDescent="0.25"/>
    <row r="44" spans="1:16" x14ac:dyDescent="0.25">
      <c r="A44" s="33"/>
    </row>
    <row r="45" spans="1:16" x14ac:dyDescent="0.25">
      <c r="A45" s="33"/>
    </row>
    <row r="47" spans="1:16" x14ac:dyDescent="0.25">
      <c r="C47" s="34" t="s">
        <v>115</v>
      </c>
      <c r="D47" s="34" t="s">
        <v>116</v>
      </c>
      <c r="P47" s="32" t="s">
        <v>46</v>
      </c>
    </row>
    <row r="48" spans="1:16" x14ac:dyDescent="0.25">
      <c r="C48" s="34"/>
      <c r="D48" s="34"/>
      <c r="P48" s="32" t="s">
        <v>46</v>
      </c>
    </row>
    <row r="49" spans="2:9" x14ac:dyDescent="0.25">
      <c r="B49" s="14" t="s">
        <v>125</v>
      </c>
      <c r="C49" s="15">
        <v>328</v>
      </c>
      <c r="D49" s="15">
        <v>318</v>
      </c>
      <c r="E49" s="35"/>
      <c r="I49" s="14"/>
    </row>
    <row r="50" spans="2:9" x14ac:dyDescent="0.25">
      <c r="B50" s="14"/>
      <c r="C50" s="15"/>
      <c r="D50" s="15"/>
      <c r="E50" s="35"/>
    </row>
    <row r="51" spans="2:9" x14ac:dyDescent="0.25">
      <c r="B51" s="14" t="s">
        <v>18</v>
      </c>
      <c r="C51" s="15">
        <v>688</v>
      </c>
      <c r="D51" s="15">
        <v>703</v>
      </c>
      <c r="E51" s="35"/>
    </row>
    <row r="52" spans="2:9" x14ac:dyDescent="0.25">
      <c r="B52" s="14" t="s">
        <v>15</v>
      </c>
      <c r="C52" s="15">
        <v>657</v>
      </c>
      <c r="D52" s="15">
        <v>696</v>
      </c>
      <c r="E52" s="35"/>
    </row>
    <row r="53" spans="2:9" x14ac:dyDescent="0.25">
      <c r="B53" s="14" t="s">
        <v>7</v>
      </c>
      <c r="C53" s="15">
        <v>628</v>
      </c>
      <c r="D53" s="15">
        <v>570</v>
      </c>
      <c r="E53" s="35"/>
    </row>
    <row r="54" spans="2:9" x14ac:dyDescent="0.25">
      <c r="B54" s="14" t="s">
        <v>64</v>
      </c>
      <c r="C54" s="15">
        <v>622</v>
      </c>
      <c r="D54" s="15">
        <v>684</v>
      </c>
      <c r="E54" s="35"/>
    </row>
    <row r="55" spans="2:9" x14ac:dyDescent="0.25">
      <c r="B55" s="14" t="s">
        <v>21</v>
      </c>
      <c r="C55" s="15">
        <v>620</v>
      </c>
      <c r="D55" s="15">
        <v>454</v>
      </c>
      <c r="E55" s="35"/>
    </row>
    <row r="56" spans="2:9" x14ac:dyDescent="0.25">
      <c r="B56" s="14" t="s">
        <v>107</v>
      </c>
      <c r="C56" s="15">
        <v>528</v>
      </c>
      <c r="D56" s="15">
        <v>446</v>
      </c>
      <c r="E56" s="35"/>
      <c r="I56" s="14"/>
    </row>
    <row r="57" spans="2:9" x14ac:dyDescent="0.25">
      <c r="B57" s="14" t="s">
        <v>138</v>
      </c>
      <c r="C57" s="15">
        <v>413</v>
      </c>
      <c r="D57" s="15">
        <v>424</v>
      </c>
      <c r="E57" s="35"/>
    </row>
    <row r="58" spans="2:9" x14ac:dyDescent="0.25">
      <c r="B58" s="14" t="s">
        <v>1</v>
      </c>
      <c r="C58" s="15">
        <v>410</v>
      </c>
      <c r="D58" s="15">
        <v>320</v>
      </c>
      <c r="E58" s="35"/>
    </row>
    <row r="59" spans="2:9" x14ac:dyDescent="0.25">
      <c r="B59" s="14" t="s">
        <v>19</v>
      </c>
      <c r="C59" s="15">
        <v>397</v>
      </c>
      <c r="D59" s="15">
        <v>324</v>
      </c>
      <c r="E59" s="35"/>
    </row>
    <row r="60" spans="2:9" x14ac:dyDescent="0.25">
      <c r="B60" s="14" t="s">
        <v>11</v>
      </c>
      <c r="C60" s="15">
        <v>349</v>
      </c>
      <c r="D60" s="15">
        <v>448</v>
      </c>
      <c r="E60" s="35"/>
    </row>
    <row r="61" spans="2:9" x14ac:dyDescent="0.25">
      <c r="B61" s="14" t="s">
        <v>83</v>
      </c>
      <c r="C61" s="15">
        <v>334</v>
      </c>
      <c r="D61" s="15">
        <v>350</v>
      </c>
      <c r="E61" s="35"/>
    </row>
    <row r="62" spans="2:9" x14ac:dyDescent="0.25">
      <c r="B62" s="14" t="s">
        <v>81</v>
      </c>
      <c r="C62" s="15">
        <v>298</v>
      </c>
      <c r="D62" s="15">
        <v>310</v>
      </c>
      <c r="E62" s="35"/>
    </row>
    <row r="63" spans="2:9" x14ac:dyDescent="0.25">
      <c r="B63" s="14" t="s">
        <v>23</v>
      </c>
      <c r="C63" s="15">
        <v>259</v>
      </c>
      <c r="D63" s="15">
        <v>184</v>
      </c>
      <c r="E63" s="35"/>
    </row>
    <row r="64" spans="2:9" x14ac:dyDescent="0.25">
      <c r="B64" s="14" t="s">
        <v>13</v>
      </c>
      <c r="C64" s="15">
        <v>249</v>
      </c>
      <c r="D64" s="15">
        <v>127</v>
      </c>
      <c r="E64" s="35"/>
    </row>
    <row r="65" spans="2:10" x14ac:dyDescent="0.25">
      <c r="B65" s="14" t="s">
        <v>22</v>
      </c>
      <c r="C65" s="15">
        <v>245</v>
      </c>
      <c r="D65" s="15">
        <v>290</v>
      </c>
      <c r="E65" s="35"/>
    </row>
    <row r="66" spans="2:10" x14ac:dyDescent="0.25">
      <c r="B66" s="14" t="s">
        <v>24</v>
      </c>
      <c r="C66" s="15">
        <v>195</v>
      </c>
      <c r="D66" s="15">
        <v>272</v>
      </c>
      <c r="E66" s="35"/>
    </row>
    <row r="67" spans="2:10" x14ac:dyDescent="0.25">
      <c r="B67" s="14" t="s">
        <v>8</v>
      </c>
      <c r="C67" s="15">
        <v>170</v>
      </c>
      <c r="D67" s="15">
        <v>246</v>
      </c>
      <c r="E67" s="35"/>
    </row>
    <row r="68" spans="2:10" x14ac:dyDescent="0.25">
      <c r="B68" s="14" t="s">
        <v>17</v>
      </c>
      <c r="C68" s="15">
        <v>126</v>
      </c>
      <c r="D68" s="15">
        <v>111</v>
      </c>
      <c r="E68" s="35"/>
    </row>
    <row r="69" spans="2:10" x14ac:dyDescent="0.25">
      <c r="B69" s="14" t="s">
        <v>6</v>
      </c>
      <c r="C69" s="15">
        <v>120</v>
      </c>
      <c r="D69" s="15">
        <v>143</v>
      </c>
      <c r="E69" s="35"/>
    </row>
    <row r="70" spans="2:10" x14ac:dyDescent="0.25">
      <c r="B70" s="14" t="s">
        <v>9</v>
      </c>
      <c r="C70" s="15">
        <v>102</v>
      </c>
      <c r="D70" s="15">
        <v>95</v>
      </c>
      <c r="E70" s="35"/>
    </row>
    <row r="71" spans="2:10" x14ac:dyDescent="0.25">
      <c r="B71" s="26" t="s">
        <v>10</v>
      </c>
      <c r="C71" s="15">
        <v>95</v>
      </c>
      <c r="D71" s="15">
        <v>86</v>
      </c>
      <c r="E71" s="35"/>
    </row>
    <row r="72" spans="2:10" x14ac:dyDescent="0.25">
      <c r="B72" s="14" t="s">
        <v>12</v>
      </c>
      <c r="C72" s="15">
        <v>87</v>
      </c>
      <c r="D72" s="15">
        <v>58</v>
      </c>
      <c r="E72" s="35"/>
    </row>
    <row r="73" spans="2:10" x14ac:dyDescent="0.25">
      <c r="B73" s="14" t="s">
        <v>14</v>
      </c>
      <c r="C73" s="15">
        <v>66</v>
      </c>
      <c r="D73" s="15">
        <v>139</v>
      </c>
      <c r="E73" s="35"/>
    </row>
    <row r="74" spans="2:10" x14ac:dyDescent="0.25">
      <c r="B74" s="14" t="s">
        <v>2</v>
      </c>
      <c r="C74" s="15">
        <v>24</v>
      </c>
      <c r="D74" s="15">
        <v>28</v>
      </c>
    </row>
    <row r="75" spans="2:10" x14ac:dyDescent="0.25">
      <c r="B75" s="14" t="s">
        <v>5</v>
      </c>
      <c r="C75" s="15" t="s">
        <v>39</v>
      </c>
      <c r="D75" s="15">
        <v>141</v>
      </c>
      <c r="J75" s="108"/>
    </row>
    <row r="76" spans="2:10" x14ac:dyDescent="0.25">
      <c r="B76" s="14" t="s">
        <v>4</v>
      </c>
      <c r="C76" s="15" t="s">
        <v>39</v>
      </c>
      <c r="D76" s="15">
        <v>11</v>
      </c>
      <c r="F76" s="36"/>
      <c r="J76" s="108"/>
    </row>
    <row r="77" spans="2:10" x14ac:dyDescent="0.25">
      <c r="B77" s="14" t="s">
        <v>31</v>
      </c>
      <c r="C77" s="15" t="s">
        <v>39</v>
      </c>
      <c r="D77" s="15">
        <v>667</v>
      </c>
      <c r="J77" s="108"/>
    </row>
    <row r="78" spans="2:10" ht="10" customHeight="1" x14ac:dyDescent="0.25">
      <c r="B78" s="14"/>
      <c r="C78" s="15"/>
      <c r="D78" s="15"/>
    </row>
    <row r="79" spans="2:10" x14ac:dyDescent="0.25">
      <c r="B79" s="14" t="s">
        <v>33</v>
      </c>
      <c r="C79" s="15"/>
      <c r="D79" s="15">
        <v>710</v>
      </c>
    </row>
    <row r="80" spans="2:10" x14ac:dyDescent="0.25">
      <c r="B80" s="14"/>
      <c r="C80" s="15"/>
      <c r="D80" s="15"/>
    </row>
    <row r="81" spans="1:9" x14ac:dyDescent="0.25">
      <c r="B81" s="14" t="s">
        <v>47</v>
      </c>
      <c r="C81" s="15">
        <v>82</v>
      </c>
      <c r="D81" s="15">
        <v>78</v>
      </c>
    </row>
    <row r="82" spans="1:9" x14ac:dyDescent="0.25">
      <c r="B82" s="14" t="s">
        <v>35</v>
      </c>
      <c r="C82" s="15">
        <v>53</v>
      </c>
      <c r="D82" s="15">
        <v>52</v>
      </c>
    </row>
    <row r="83" spans="1:9" x14ac:dyDescent="0.25">
      <c r="B83" s="32" t="s">
        <v>65</v>
      </c>
      <c r="C83" s="15">
        <v>25</v>
      </c>
      <c r="D83" s="15">
        <v>39</v>
      </c>
      <c r="I83" s="14"/>
    </row>
    <row r="85" spans="1:9" x14ac:dyDescent="0.25">
      <c r="B85" s="2" t="s">
        <v>100</v>
      </c>
      <c r="C85" s="36"/>
      <c r="D85" s="36"/>
      <c r="E85" s="36"/>
      <c r="F85" s="36"/>
      <c r="G85" s="36"/>
    </row>
    <row r="86" spans="1:9" x14ac:dyDescent="0.25">
      <c r="B86" s="2" t="s">
        <v>159</v>
      </c>
      <c r="C86" s="36"/>
      <c r="D86" s="36"/>
      <c r="E86" s="36"/>
      <c r="F86" s="36"/>
      <c r="G86" s="36"/>
    </row>
    <row r="87" spans="1:9" x14ac:dyDescent="0.25">
      <c r="B87" s="2" t="s">
        <v>139</v>
      </c>
      <c r="C87" s="36"/>
      <c r="D87" s="36"/>
      <c r="E87" s="36"/>
      <c r="F87" s="36"/>
      <c r="G87" s="36"/>
    </row>
    <row r="88" spans="1:9" x14ac:dyDescent="0.25">
      <c r="B88" s="2" t="s">
        <v>97</v>
      </c>
      <c r="C88" s="36"/>
      <c r="D88" s="36"/>
      <c r="E88" s="36"/>
      <c r="F88" s="36"/>
      <c r="G88" s="36"/>
    </row>
    <row r="89" spans="1:9" x14ac:dyDescent="0.25">
      <c r="B89" s="2" t="s">
        <v>98</v>
      </c>
      <c r="C89" s="36"/>
      <c r="D89" s="36"/>
      <c r="E89" s="36"/>
      <c r="F89" s="36"/>
      <c r="G89" s="36"/>
    </row>
    <row r="90" spans="1:9" x14ac:dyDescent="0.25">
      <c r="B90" s="2" t="s">
        <v>99</v>
      </c>
      <c r="C90" s="36"/>
      <c r="D90" s="36"/>
      <c r="E90" s="36"/>
      <c r="F90" s="36"/>
      <c r="G90" s="36"/>
    </row>
    <row r="91" spans="1:9" x14ac:dyDescent="0.25">
      <c r="B91" s="2"/>
      <c r="C91" s="36"/>
      <c r="D91" s="36"/>
      <c r="E91" s="36"/>
      <c r="F91" s="36"/>
      <c r="G91" s="36"/>
    </row>
    <row r="92" spans="1:9" x14ac:dyDescent="0.25">
      <c r="B92" s="37" t="s">
        <v>51</v>
      </c>
    </row>
    <row r="94" spans="1:9" ht="13" x14ac:dyDescent="0.25">
      <c r="A94" s="29" t="s">
        <v>34</v>
      </c>
    </row>
    <row r="95" spans="1:9" x14ac:dyDescent="0.25">
      <c r="A95" t="s">
        <v>140</v>
      </c>
    </row>
  </sheetData>
  <sortState xmlns:xlrd2="http://schemas.microsoft.com/office/spreadsheetml/2017/richdata2" ref="I51:K77">
    <sortCondition descending="1" ref="J51:J77"/>
  </sortState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B3BCB-D699-4B37-9340-9E867718DA1E}">
  <dimension ref="A1:L75"/>
  <sheetViews>
    <sheetView showGridLines="0" zoomScaleNormal="100" workbookViewId="0"/>
  </sheetViews>
  <sheetFormatPr defaultColWidth="8.8984375" defaultRowHeight="12.5" x14ac:dyDescent="0.25"/>
  <cols>
    <col min="1" max="2" width="8.8984375" style="3"/>
    <col min="3" max="3" width="65" style="3" customWidth="1"/>
    <col min="4" max="5" width="11.3984375" style="3" customWidth="1"/>
    <col min="6" max="6" width="8.8984375" style="3"/>
    <col min="7" max="8" width="11.3984375" style="3" customWidth="1"/>
    <col min="9" max="9" width="8.8984375" style="3"/>
    <col min="10" max="17" width="9.8984375" style="3" customWidth="1"/>
    <col min="18" max="16384" width="8.8984375" style="3"/>
  </cols>
  <sheetData>
    <row r="1" spans="1:3" x14ac:dyDescent="0.25">
      <c r="A1" s="4"/>
    </row>
    <row r="3" spans="1:3" ht="13" x14ac:dyDescent="0.25">
      <c r="C3" s="6" t="s">
        <v>123</v>
      </c>
    </row>
    <row r="4" spans="1:3" ht="13" x14ac:dyDescent="0.25">
      <c r="C4" s="6" t="s">
        <v>45</v>
      </c>
    </row>
    <row r="6" spans="1:3" ht="13" x14ac:dyDescent="0.3">
      <c r="C6" s="1" t="s">
        <v>130</v>
      </c>
    </row>
    <row r="7" spans="1:3" x14ac:dyDescent="0.25">
      <c r="C7" s="2" t="s">
        <v>63</v>
      </c>
    </row>
    <row r="50" spans="1:12" x14ac:dyDescent="0.25">
      <c r="D50" s="3" t="s">
        <v>115</v>
      </c>
      <c r="G50" s="3" t="s">
        <v>116</v>
      </c>
    </row>
    <row r="52" spans="1:12" ht="13" x14ac:dyDescent="0.3">
      <c r="D52" s="87" t="s">
        <v>102</v>
      </c>
      <c r="E52" s="88" t="s">
        <v>120</v>
      </c>
      <c r="G52" s="87" t="s">
        <v>102</v>
      </c>
      <c r="H52" s="88" t="s">
        <v>120</v>
      </c>
    </row>
    <row r="53" spans="1:12" x14ac:dyDescent="0.25">
      <c r="B53" s="31" t="s">
        <v>54</v>
      </c>
      <c r="C53" s="18" t="s">
        <v>53</v>
      </c>
      <c r="D53" s="89">
        <v>14.37308868501529</v>
      </c>
      <c r="E53" s="114">
        <v>47</v>
      </c>
      <c r="F53" s="56"/>
      <c r="G53" s="89">
        <v>12.6</v>
      </c>
      <c r="H53" s="114">
        <v>40</v>
      </c>
      <c r="K53" s="90"/>
      <c r="L53" s="90"/>
    </row>
    <row r="54" spans="1:12" x14ac:dyDescent="0.25">
      <c r="B54" s="31" t="s">
        <v>62</v>
      </c>
      <c r="C54" s="18" t="s">
        <v>55</v>
      </c>
      <c r="D54" s="89">
        <v>0.91743119266055051</v>
      </c>
      <c r="E54" s="114">
        <v>3</v>
      </c>
      <c r="F54" s="56"/>
      <c r="G54" s="89">
        <v>0.3</v>
      </c>
      <c r="H54" s="114">
        <v>1</v>
      </c>
      <c r="K54" s="90"/>
      <c r="L54" s="90"/>
    </row>
    <row r="55" spans="1:12" x14ac:dyDescent="0.25">
      <c r="B55" s="31" t="s">
        <v>59</v>
      </c>
      <c r="C55" s="18" t="s">
        <v>56</v>
      </c>
      <c r="D55" s="89">
        <v>2.1406727828746175</v>
      </c>
      <c r="E55" s="114">
        <v>7</v>
      </c>
      <c r="F55" s="56"/>
      <c r="G55" s="89">
        <v>1.9</v>
      </c>
      <c r="H55" s="114">
        <v>6</v>
      </c>
      <c r="K55" s="90"/>
      <c r="L55" s="90"/>
    </row>
    <row r="56" spans="1:12" x14ac:dyDescent="0.25">
      <c r="B56" s="31" t="s">
        <v>60</v>
      </c>
      <c r="C56" s="18" t="s">
        <v>57</v>
      </c>
      <c r="D56" s="89">
        <v>15.596330275229359</v>
      </c>
      <c r="E56" s="114">
        <v>51</v>
      </c>
      <c r="F56" s="56"/>
      <c r="G56" s="89">
        <v>16</v>
      </c>
      <c r="H56" s="114">
        <v>51</v>
      </c>
      <c r="I56" s="91"/>
      <c r="K56" s="92"/>
      <c r="L56" s="90"/>
    </row>
    <row r="57" spans="1:12" x14ac:dyDescent="0.25">
      <c r="B57" s="31" t="s">
        <v>61</v>
      </c>
      <c r="C57" s="18" t="s">
        <v>58</v>
      </c>
      <c r="D57" s="89">
        <v>66.972477064220186</v>
      </c>
      <c r="E57" s="114">
        <v>219</v>
      </c>
      <c r="F57" s="56"/>
      <c r="G57" s="89">
        <v>69.2</v>
      </c>
      <c r="H57" s="114">
        <v>220</v>
      </c>
      <c r="K57" s="92"/>
      <c r="L57" s="90"/>
    </row>
    <row r="58" spans="1:12" x14ac:dyDescent="0.25">
      <c r="E58" s="90"/>
      <c r="F58" s="56"/>
      <c r="G58" s="44"/>
      <c r="H58" s="44"/>
    </row>
    <row r="59" spans="1:12" x14ac:dyDescent="0.25">
      <c r="C59" s="30" t="s">
        <v>121</v>
      </c>
      <c r="H59" s="2"/>
      <c r="I59" s="2"/>
    </row>
    <row r="60" spans="1:12" x14ac:dyDescent="0.25">
      <c r="C60" s="30" t="s">
        <v>122</v>
      </c>
      <c r="H60" s="2"/>
      <c r="I60" s="2"/>
    </row>
    <row r="61" spans="1:12" ht="12" customHeight="1" x14ac:dyDescent="0.25">
      <c r="H61" s="2"/>
      <c r="I61" s="2"/>
    </row>
    <row r="62" spans="1:12" ht="13" x14ac:dyDescent="0.25">
      <c r="A62" s="29" t="s">
        <v>34</v>
      </c>
      <c r="H62" s="2"/>
      <c r="I62" s="2"/>
    </row>
    <row r="63" spans="1:12" ht="12" customHeight="1" x14ac:dyDescent="0.25">
      <c r="A63" t="s">
        <v>156</v>
      </c>
      <c r="H63" s="2"/>
      <c r="I63" s="2"/>
    </row>
    <row r="64" spans="1:12" ht="12" customHeight="1" x14ac:dyDescent="0.25">
      <c r="D64" s="18"/>
      <c r="E64" s="18"/>
      <c r="F64" s="93"/>
      <c r="G64" s="93"/>
      <c r="H64" s="93"/>
      <c r="I64" s="91"/>
    </row>
    <row r="65" spans="3:9" ht="12" customHeight="1" x14ac:dyDescent="0.25">
      <c r="C65" s="44"/>
      <c r="D65" s="18"/>
      <c r="E65" s="18"/>
      <c r="F65" s="93"/>
      <c r="G65" s="93"/>
      <c r="H65" s="93"/>
      <c r="I65" s="91"/>
    </row>
    <row r="66" spans="3:9" ht="12" customHeight="1" x14ac:dyDescent="0.25">
      <c r="C66" s="44"/>
      <c r="D66" s="18"/>
      <c r="E66" s="18"/>
      <c r="F66" s="93"/>
      <c r="G66" s="93"/>
      <c r="H66" s="93"/>
      <c r="I66" s="91"/>
    </row>
    <row r="67" spans="3:9" ht="12" customHeight="1" x14ac:dyDescent="0.25">
      <c r="C67" s="44"/>
      <c r="D67" s="18"/>
      <c r="E67" s="18"/>
      <c r="F67" s="93"/>
      <c r="G67" s="93"/>
      <c r="H67" s="93"/>
      <c r="I67" s="91"/>
    </row>
    <row r="68" spans="3:9" x14ac:dyDescent="0.25">
      <c r="C68" s="44"/>
      <c r="D68" s="18"/>
      <c r="E68" s="18"/>
      <c r="F68" s="93"/>
      <c r="G68" s="93"/>
      <c r="H68" s="93"/>
      <c r="I68" s="91"/>
    </row>
    <row r="69" spans="3:9" x14ac:dyDescent="0.25">
      <c r="C69" s="44"/>
      <c r="D69" s="18"/>
      <c r="E69" s="18"/>
      <c r="F69" s="93"/>
      <c r="G69" s="93"/>
      <c r="H69" s="93"/>
      <c r="I69" s="91"/>
    </row>
    <row r="70" spans="3:9" x14ac:dyDescent="0.25">
      <c r="C70" s="44"/>
      <c r="D70" s="18"/>
      <c r="E70" s="18"/>
      <c r="F70" s="93"/>
      <c r="G70" s="93"/>
      <c r="H70" s="93"/>
      <c r="I70" s="91"/>
    </row>
    <row r="71" spans="3:9" x14ac:dyDescent="0.25">
      <c r="C71" s="44"/>
      <c r="D71" s="18"/>
      <c r="E71" s="18"/>
      <c r="F71" s="93"/>
      <c r="G71" s="93"/>
      <c r="H71" s="93"/>
      <c r="I71" s="91"/>
    </row>
    <row r="72" spans="3:9" x14ac:dyDescent="0.25">
      <c r="C72" s="44"/>
      <c r="D72" s="18"/>
      <c r="E72" s="18"/>
      <c r="F72" s="93"/>
      <c r="G72" s="93"/>
      <c r="H72" s="93"/>
      <c r="I72" s="91"/>
    </row>
    <row r="73" spans="3:9" x14ac:dyDescent="0.25">
      <c r="C73" s="44"/>
      <c r="D73" s="18"/>
      <c r="E73" s="18"/>
      <c r="F73" s="93"/>
      <c r="G73" s="93"/>
      <c r="H73" s="93"/>
      <c r="I73" s="91"/>
    </row>
    <row r="74" spans="3:9" x14ac:dyDescent="0.25">
      <c r="C74" s="44"/>
      <c r="D74" s="18"/>
      <c r="E74" s="18"/>
      <c r="F74" s="93"/>
      <c r="G74" s="93"/>
      <c r="H74" s="93"/>
      <c r="I74" s="91"/>
    </row>
    <row r="75" spans="3:9" x14ac:dyDescent="0.25">
      <c r="C75" s="94"/>
      <c r="D75" s="94"/>
      <c r="E75" s="94"/>
      <c r="F75" s="94"/>
      <c r="G75" s="94"/>
      <c r="H75" s="94"/>
      <c r="I75" s="9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>
    <pageSetUpPr autoPageBreaks="0"/>
  </sheetPr>
  <dimension ref="A1:U102"/>
  <sheetViews>
    <sheetView showGridLines="0" zoomScaleNormal="100" workbookViewId="0"/>
  </sheetViews>
  <sheetFormatPr defaultColWidth="8.8984375" defaultRowHeight="12.5" x14ac:dyDescent="0.25"/>
  <cols>
    <col min="1" max="1" width="8.8984375" style="3"/>
    <col min="2" max="2" width="15.69921875" style="3" customWidth="1"/>
    <col min="3" max="7" width="12.09765625" style="3" customWidth="1"/>
    <col min="8" max="9" width="11.09765625" style="3" customWidth="1"/>
    <col min="10" max="10" width="12.3984375" style="3" customWidth="1"/>
    <col min="11" max="11" width="11.8984375" style="3" customWidth="1"/>
    <col min="12" max="12" width="11.09765625" style="3" customWidth="1"/>
    <col min="13" max="16384" width="8.8984375" style="3"/>
  </cols>
  <sheetData>
    <row r="1" spans="2:12" ht="13" x14ac:dyDescent="0.3">
      <c r="C1" s="38"/>
      <c r="D1" s="38"/>
      <c r="E1" s="38"/>
      <c r="F1" s="38"/>
      <c r="G1" s="38"/>
      <c r="I1" s="39"/>
      <c r="J1" s="39"/>
      <c r="K1" s="39"/>
      <c r="L1" s="39"/>
    </row>
    <row r="2" spans="2:12" ht="13" x14ac:dyDescent="0.25">
      <c r="B2" s="6" t="s">
        <v>123</v>
      </c>
      <c r="C2" s="40"/>
      <c r="D2" s="40"/>
      <c r="E2" s="40"/>
      <c r="F2" s="40"/>
      <c r="G2" s="40"/>
      <c r="I2" s="39"/>
      <c r="J2" s="39"/>
      <c r="K2" s="39"/>
      <c r="L2" s="39"/>
    </row>
    <row r="3" spans="2:12" ht="13" x14ac:dyDescent="0.25">
      <c r="B3" s="6" t="s">
        <v>45</v>
      </c>
      <c r="C3" s="40"/>
      <c r="D3" s="40"/>
      <c r="E3" s="40"/>
      <c r="F3" s="40"/>
      <c r="G3" s="40"/>
      <c r="I3" s="39"/>
      <c r="J3" s="39"/>
      <c r="K3" s="39"/>
      <c r="L3" s="39"/>
    </row>
    <row r="4" spans="2:12" ht="13" x14ac:dyDescent="0.25">
      <c r="C4" s="40"/>
      <c r="D4" s="40"/>
      <c r="E4" s="40"/>
      <c r="F4" s="40"/>
      <c r="G4" s="40"/>
      <c r="I4" s="39"/>
      <c r="J4" s="39"/>
      <c r="K4" s="39"/>
      <c r="L4" s="39"/>
    </row>
    <row r="5" spans="2:12" ht="13" x14ac:dyDescent="0.3">
      <c r="B5" s="1" t="s">
        <v>128</v>
      </c>
      <c r="C5" s="40"/>
      <c r="D5" s="40"/>
      <c r="E5" s="40"/>
      <c r="F5" s="40"/>
      <c r="G5" s="40"/>
      <c r="I5" s="39"/>
      <c r="J5" s="39"/>
      <c r="K5" s="39"/>
      <c r="L5" s="39"/>
    </row>
    <row r="6" spans="2:12" ht="13" x14ac:dyDescent="0.25">
      <c r="B6" s="2" t="s">
        <v>63</v>
      </c>
      <c r="C6" s="40"/>
      <c r="D6" s="40"/>
      <c r="E6" s="40"/>
      <c r="F6" s="40"/>
      <c r="G6" s="40"/>
      <c r="I6" s="39"/>
      <c r="J6" s="39"/>
      <c r="K6" s="39"/>
      <c r="L6" s="39"/>
    </row>
    <row r="7" spans="2:12" ht="13" x14ac:dyDescent="0.25">
      <c r="B7" s="40"/>
      <c r="C7" s="40"/>
      <c r="D7" s="40"/>
      <c r="E7" s="40"/>
      <c r="F7" s="40"/>
      <c r="G7" s="40"/>
      <c r="I7" s="39"/>
      <c r="J7" s="39"/>
      <c r="K7" s="39"/>
      <c r="L7" s="39"/>
    </row>
    <row r="8" spans="2:12" ht="13" x14ac:dyDescent="0.25">
      <c r="B8" s="40"/>
      <c r="C8" s="40"/>
      <c r="D8" s="40"/>
      <c r="E8" s="40"/>
      <c r="F8" s="40"/>
      <c r="G8" s="40"/>
      <c r="I8" s="39"/>
      <c r="J8" s="39"/>
      <c r="K8" s="39"/>
      <c r="L8" s="39"/>
    </row>
    <row r="56" spans="2:21" x14ac:dyDescent="0.25">
      <c r="C56" s="41" t="s">
        <v>54</v>
      </c>
      <c r="D56" s="41" t="s">
        <v>62</v>
      </c>
      <c r="E56" s="41" t="s">
        <v>59</v>
      </c>
      <c r="F56" s="41" t="s">
        <v>60</v>
      </c>
      <c r="G56" s="41" t="s">
        <v>61</v>
      </c>
    </row>
    <row r="57" spans="2:21" ht="87.5" x14ac:dyDescent="0.25">
      <c r="B57" s="42"/>
      <c r="C57" s="43" t="s">
        <v>53</v>
      </c>
      <c r="D57" s="43" t="s">
        <v>55</v>
      </c>
      <c r="E57" s="43" t="s">
        <v>56</v>
      </c>
      <c r="F57" s="43" t="s">
        <v>57</v>
      </c>
      <c r="G57" s="43" t="s">
        <v>58</v>
      </c>
    </row>
    <row r="58" spans="2:21" x14ac:dyDescent="0.25">
      <c r="B58" s="44"/>
      <c r="C58" s="45"/>
      <c r="D58" s="45"/>
      <c r="E58" s="45"/>
      <c r="F58" s="45"/>
      <c r="G58" s="45"/>
      <c r="H58" s="43"/>
      <c r="J58" s="47"/>
    </row>
    <row r="59" spans="2:21" x14ac:dyDescent="0.25">
      <c r="B59" s="44" t="s">
        <v>126</v>
      </c>
      <c r="C59" s="46">
        <v>14.37308868501529</v>
      </c>
      <c r="D59" s="46">
        <v>0.91743119266055051</v>
      </c>
      <c r="E59" s="46">
        <v>2.1406727828746175</v>
      </c>
      <c r="F59" s="46">
        <v>15.596330275229359</v>
      </c>
      <c r="G59" s="46">
        <v>66.972477064220186</v>
      </c>
      <c r="H59" s="47"/>
    </row>
    <row r="60" spans="2:21" x14ac:dyDescent="0.25">
      <c r="B60" s="44"/>
      <c r="C60" s="46"/>
      <c r="D60" s="46"/>
      <c r="E60" s="46"/>
      <c r="F60" s="46"/>
      <c r="G60" s="46"/>
      <c r="H60" s="47"/>
    </row>
    <row r="61" spans="2:21" x14ac:dyDescent="0.25">
      <c r="B61" s="44" t="s">
        <v>11</v>
      </c>
      <c r="C61" s="46">
        <v>36.723002005156111</v>
      </c>
      <c r="D61" s="46" t="s">
        <v>39</v>
      </c>
      <c r="E61" s="46">
        <v>4.1821827556574043</v>
      </c>
      <c r="F61" s="46">
        <v>11.228874248066456</v>
      </c>
      <c r="G61" s="46">
        <v>46.806072758521907</v>
      </c>
      <c r="H61" s="47"/>
      <c r="I61" s="47"/>
      <c r="J61" s="47"/>
      <c r="K61" s="47"/>
      <c r="L61" s="47"/>
      <c r="U61" s="109"/>
    </row>
    <row r="62" spans="2:21" x14ac:dyDescent="0.25">
      <c r="B62" s="44" t="s">
        <v>2</v>
      </c>
      <c r="C62" s="46">
        <v>0.82987551867219922</v>
      </c>
      <c r="D62" s="46">
        <v>0</v>
      </c>
      <c r="E62" s="46">
        <v>1.2448132780082988</v>
      </c>
      <c r="F62" s="46">
        <v>16.597510373443981</v>
      </c>
      <c r="G62" s="46">
        <v>81.327800829875514</v>
      </c>
      <c r="H62" s="47"/>
      <c r="I62" s="47"/>
      <c r="J62" s="47"/>
      <c r="K62" s="47"/>
      <c r="L62" s="47"/>
      <c r="U62" s="109"/>
    </row>
    <row r="63" spans="2:21" x14ac:dyDescent="0.25">
      <c r="B63" s="44" t="s">
        <v>23</v>
      </c>
      <c r="C63" s="46">
        <v>1.5034695451040865</v>
      </c>
      <c r="D63" s="46" t="s">
        <v>39</v>
      </c>
      <c r="E63" s="46">
        <v>1.5805705474171163</v>
      </c>
      <c r="F63" s="46">
        <v>29.144178874325366</v>
      </c>
      <c r="G63" s="46">
        <v>67.617579028527373</v>
      </c>
      <c r="H63" s="47"/>
      <c r="I63" s="47"/>
      <c r="J63" s="47"/>
      <c r="K63" s="47"/>
      <c r="L63" s="47"/>
      <c r="U63" s="109"/>
    </row>
    <row r="64" spans="2:21" x14ac:dyDescent="0.25">
      <c r="B64" s="44" t="s">
        <v>1</v>
      </c>
      <c r="C64" s="46">
        <v>33.740234374999993</v>
      </c>
      <c r="D64" s="46">
        <v>0</v>
      </c>
      <c r="E64" s="46">
        <v>5.56640625</v>
      </c>
      <c r="F64" s="46">
        <v>17.0166015625</v>
      </c>
      <c r="G64" s="46">
        <v>43.6767578125</v>
      </c>
      <c r="H64" s="47"/>
      <c r="I64" s="47"/>
      <c r="J64" s="47"/>
      <c r="K64" s="47"/>
      <c r="L64" s="47"/>
      <c r="U64" s="109"/>
    </row>
    <row r="65" spans="2:21" x14ac:dyDescent="0.25">
      <c r="B65" s="44" t="s">
        <v>107</v>
      </c>
      <c r="C65" s="46">
        <v>13.221884498480243</v>
      </c>
      <c r="D65" s="46">
        <v>0.75987841945288759</v>
      </c>
      <c r="E65" s="46">
        <v>1.785714285714286</v>
      </c>
      <c r="F65" s="46">
        <v>16.299392097264437</v>
      </c>
      <c r="G65" s="46">
        <v>67.933130699088153</v>
      </c>
      <c r="H65" s="47"/>
      <c r="I65" s="47"/>
      <c r="J65" s="47"/>
      <c r="K65" s="47"/>
      <c r="L65" s="47"/>
      <c r="U65" s="109"/>
    </row>
    <row r="66" spans="2:21" x14ac:dyDescent="0.25">
      <c r="B66" s="44" t="s">
        <v>22</v>
      </c>
      <c r="C66" s="46">
        <v>1.5937883122190439</v>
      </c>
      <c r="D66" s="46">
        <v>0</v>
      </c>
      <c r="E66" s="46">
        <v>8.1732733959950968E-2</v>
      </c>
      <c r="F66" s="46">
        <v>20.065386187167963</v>
      </c>
      <c r="G66" s="46">
        <v>78.218226399673071</v>
      </c>
      <c r="H66" s="47"/>
      <c r="I66" s="47"/>
      <c r="J66" s="47"/>
      <c r="K66" s="47"/>
      <c r="L66" s="47"/>
      <c r="U66" s="109"/>
    </row>
    <row r="67" spans="2:21" x14ac:dyDescent="0.25">
      <c r="B67" s="44" t="s">
        <v>18</v>
      </c>
      <c r="C67" s="46">
        <v>8.1</v>
      </c>
      <c r="D67" s="46">
        <v>0</v>
      </c>
      <c r="E67" s="46">
        <v>0.1</v>
      </c>
      <c r="F67" s="46">
        <v>2.6</v>
      </c>
      <c r="G67" s="46">
        <v>89.2</v>
      </c>
      <c r="H67" s="47"/>
      <c r="I67" s="47"/>
      <c r="J67" s="47"/>
      <c r="K67" s="47"/>
      <c r="L67" s="47"/>
      <c r="U67" s="109"/>
    </row>
    <row r="68" spans="2:21" x14ac:dyDescent="0.25">
      <c r="B68" s="44" t="s">
        <v>6</v>
      </c>
      <c r="C68" s="46">
        <v>68.968386023294514</v>
      </c>
      <c r="D68" s="46" t="s">
        <v>39</v>
      </c>
      <c r="E68" s="46">
        <v>1.7470881863560734</v>
      </c>
      <c r="F68" s="46">
        <v>9.9001663893510816</v>
      </c>
      <c r="G68" s="46">
        <v>19.217970049916804</v>
      </c>
      <c r="H68" s="47"/>
      <c r="I68" s="47"/>
      <c r="J68" s="47"/>
      <c r="K68" s="47"/>
      <c r="L68" s="47"/>
      <c r="U68" s="109"/>
    </row>
    <row r="69" spans="2:21" x14ac:dyDescent="0.25">
      <c r="B69" s="44" t="s">
        <v>8</v>
      </c>
      <c r="C69" s="46">
        <v>3.755868544600939</v>
      </c>
      <c r="D69" s="46">
        <v>2.9342723004694835</v>
      </c>
      <c r="E69" s="46">
        <v>2.640845070422535</v>
      </c>
      <c r="F69" s="46">
        <v>20.01173708920188</v>
      </c>
      <c r="G69" s="46">
        <v>70.715962441314545</v>
      </c>
      <c r="H69" s="47"/>
      <c r="I69" s="47"/>
      <c r="J69" s="47"/>
      <c r="K69" s="47"/>
      <c r="L69" s="47"/>
      <c r="U69" s="109"/>
    </row>
    <row r="70" spans="2:21" x14ac:dyDescent="0.25">
      <c r="B70" s="44" t="s">
        <v>37</v>
      </c>
      <c r="C70" s="46">
        <v>16.473149492017416</v>
      </c>
      <c r="D70" s="46" t="s">
        <v>39</v>
      </c>
      <c r="E70" s="46">
        <v>0.55636187711659413</v>
      </c>
      <c r="F70" s="46">
        <v>10.449927431059509</v>
      </c>
      <c r="G70" s="46">
        <v>72.157716497339138</v>
      </c>
      <c r="H70" s="47"/>
      <c r="I70" s="47"/>
      <c r="J70" s="47"/>
      <c r="K70" s="47"/>
      <c r="L70" s="47"/>
      <c r="U70" s="109"/>
    </row>
    <row r="71" spans="2:21" s="48" customFormat="1" x14ac:dyDescent="0.25">
      <c r="B71" s="44" t="s">
        <v>17</v>
      </c>
      <c r="C71" s="46">
        <v>5.3259141494435616</v>
      </c>
      <c r="D71" s="46">
        <v>0</v>
      </c>
      <c r="E71" s="46">
        <v>1.7488076311605725</v>
      </c>
      <c r="F71" s="46">
        <v>13.672496025437203</v>
      </c>
      <c r="G71" s="46">
        <v>79.252782193958666</v>
      </c>
      <c r="H71" s="47"/>
      <c r="I71" s="47"/>
      <c r="J71" s="47"/>
      <c r="K71" s="47"/>
      <c r="L71" s="47"/>
      <c r="M71" s="3"/>
      <c r="N71" s="3"/>
      <c r="O71" s="3"/>
      <c r="U71" s="109"/>
    </row>
    <row r="72" spans="2:21" s="48" customFormat="1" x14ac:dyDescent="0.25">
      <c r="B72" s="44" t="s">
        <v>148</v>
      </c>
      <c r="C72" s="46">
        <v>8.3461341525857655</v>
      </c>
      <c r="D72" s="46">
        <v>0.2048131080389145</v>
      </c>
      <c r="E72" s="46">
        <v>1.48489503328213</v>
      </c>
      <c r="F72" s="46">
        <v>18.637992831541219</v>
      </c>
      <c r="G72" s="46">
        <v>71.326164874551978</v>
      </c>
      <c r="H72" s="47"/>
      <c r="I72" s="47"/>
      <c r="J72" s="47"/>
      <c r="K72" s="47"/>
      <c r="L72" s="47"/>
      <c r="U72" s="109"/>
    </row>
    <row r="73" spans="2:21" s="48" customFormat="1" x14ac:dyDescent="0.25">
      <c r="B73" s="44" t="s">
        <v>103</v>
      </c>
      <c r="C73" s="46">
        <v>2.5494800402549478</v>
      </c>
      <c r="D73" s="46" t="s">
        <v>39</v>
      </c>
      <c r="E73" s="46">
        <v>0</v>
      </c>
      <c r="F73" s="46">
        <v>3.6900369003690034</v>
      </c>
      <c r="G73" s="46">
        <v>93.659845689365966</v>
      </c>
      <c r="H73" s="47"/>
      <c r="I73" s="47"/>
      <c r="J73" s="47"/>
      <c r="K73" s="47"/>
      <c r="L73" s="47"/>
      <c r="U73" s="109"/>
    </row>
    <row r="74" spans="2:21" s="48" customFormat="1" x14ac:dyDescent="0.25">
      <c r="B74" s="44" t="s">
        <v>13</v>
      </c>
      <c r="C74" s="46">
        <v>2.491961414790997</v>
      </c>
      <c r="D74" s="46" t="s">
        <v>39</v>
      </c>
      <c r="E74" s="46">
        <v>0</v>
      </c>
      <c r="F74" s="46">
        <v>27.974276527331188</v>
      </c>
      <c r="G74" s="46">
        <v>69.413183279742768</v>
      </c>
      <c r="H74" s="47"/>
      <c r="I74" s="47"/>
      <c r="J74" s="47"/>
      <c r="K74" s="47"/>
      <c r="L74" s="47"/>
      <c r="U74" s="109"/>
    </row>
    <row r="75" spans="2:21" s="48" customFormat="1" x14ac:dyDescent="0.25">
      <c r="B75" s="44" t="s">
        <v>12</v>
      </c>
      <c r="C75" s="46">
        <v>27.210103329506314</v>
      </c>
      <c r="D75" s="46">
        <v>0</v>
      </c>
      <c r="E75" s="46">
        <v>1.9517795637198625</v>
      </c>
      <c r="F75" s="46">
        <v>13.432835820895523</v>
      </c>
      <c r="G75" s="46">
        <v>57.40528128587831</v>
      </c>
      <c r="H75" s="47"/>
      <c r="I75" s="47"/>
      <c r="J75" s="47"/>
      <c r="K75" s="47"/>
      <c r="L75" s="47"/>
      <c r="U75" s="109"/>
    </row>
    <row r="76" spans="2:21" s="48" customFormat="1" x14ac:dyDescent="0.25">
      <c r="B76" s="44" t="s">
        <v>7</v>
      </c>
      <c r="C76" s="46">
        <v>29.224398789616181</v>
      </c>
      <c r="D76" s="46">
        <v>3.7107819716515369</v>
      </c>
      <c r="E76" s="46">
        <v>0.41407867494824019</v>
      </c>
      <c r="F76" s="46">
        <v>6.5774804905239677</v>
      </c>
      <c r="G76" s="46">
        <v>60.057333970377456</v>
      </c>
      <c r="H76" s="47"/>
      <c r="I76" s="47"/>
      <c r="J76" s="47"/>
      <c r="K76" s="47"/>
      <c r="L76" s="47"/>
      <c r="U76" s="109"/>
    </row>
    <row r="77" spans="2:21" s="48" customFormat="1" x14ac:dyDescent="0.25">
      <c r="B77" s="44" t="s">
        <v>9</v>
      </c>
      <c r="C77" s="46">
        <v>0.39331366764995085</v>
      </c>
      <c r="D77" s="46" t="s">
        <v>39</v>
      </c>
      <c r="E77" s="46">
        <v>0.39331366764995085</v>
      </c>
      <c r="F77" s="46">
        <v>20.452310717797442</v>
      </c>
      <c r="G77" s="46">
        <v>78.859390363815137</v>
      </c>
      <c r="H77" s="47"/>
      <c r="I77" s="47"/>
      <c r="J77" s="47"/>
      <c r="K77" s="47"/>
      <c r="L77" s="47"/>
      <c r="U77" s="109"/>
    </row>
    <row r="78" spans="2:21" s="48" customFormat="1" x14ac:dyDescent="0.25">
      <c r="B78" s="14" t="s">
        <v>104</v>
      </c>
      <c r="C78" s="46">
        <v>19.250374812593705</v>
      </c>
      <c r="D78" s="46" t="s">
        <v>39</v>
      </c>
      <c r="E78" s="46">
        <v>9.3853073463268366</v>
      </c>
      <c r="F78" s="46">
        <v>12.023988005997003</v>
      </c>
      <c r="G78" s="46">
        <v>59.340329835082464</v>
      </c>
      <c r="H78" s="47"/>
      <c r="I78" s="47"/>
      <c r="J78" s="47"/>
      <c r="K78" s="47"/>
      <c r="L78" s="47"/>
      <c r="U78" s="109"/>
    </row>
    <row r="79" spans="2:21" s="48" customFormat="1" x14ac:dyDescent="0.25">
      <c r="B79" s="44" t="s">
        <v>142</v>
      </c>
      <c r="C79" s="46">
        <v>18.079459546405019</v>
      </c>
      <c r="D79" s="46">
        <v>0.51471770950619278</v>
      </c>
      <c r="E79" s="46">
        <v>6.9486890783336017</v>
      </c>
      <c r="F79" s="46">
        <v>10.599967830143155</v>
      </c>
      <c r="G79" s="46">
        <v>63.85716583561203</v>
      </c>
      <c r="H79" s="47"/>
      <c r="I79" s="47"/>
      <c r="J79" s="47"/>
      <c r="K79" s="47"/>
      <c r="L79" s="47"/>
      <c r="U79" s="109"/>
    </row>
    <row r="80" spans="2:21" s="48" customFormat="1" x14ac:dyDescent="0.25">
      <c r="B80" s="44" t="s">
        <v>21</v>
      </c>
      <c r="C80" s="46">
        <v>14.004517586318169</v>
      </c>
      <c r="D80" s="46" t="s">
        <v>39</v>
      </c>
      <c r="E80" s="46">
        <v>2.9525653436592454</v>
      </c>
      <c r="F80" s="46">
        <v>23.330106485963213</v>
      </c>
      <c r="G80" s="46">
        <v>58.42207163601163</v>
      </c>
      <c r="H80" s="47"/>
      <c r="I80" s="47"/>
      <c r="J80" s="47"/>
      <c r="K80" s="47"/>
      <c r="L80" s="47"/>
      <c r="U80" s="109"/>
    </row>
    <row r="81" spans="1:21" s="48" customFormat="1" x14ac:dyDescent="0.25">
      <c r="B81" s="44" t="s">
        <v>10</v>
      </c>
      <c r="C81" s="46">
        <v>14.029535864978904</v>
      </c>
      <c r="D81" s="46">
        <v>2.9535864978902953</v>
      </c>
      <c r="E81" s="46">
        <v>4.5358649789029535</v>
      </c>
      <c r="F81" s="46">
        <v>18.459915611814345</v>
      </c>
      <c r="G81" s="46">
        <v>60.021097046413509</v>
      </c>
      <c r="H81" s="47"/>
      <c r="I81" s="47"/>
      <c r="J81" s="47"/>
      <c r="K81" s="47"/>
      <c r="L81" s="47"/>
      <c r="U81" s="109"/>
    </row>
    <row r="82" spans="1:21" s="48" customFormat="1" x14ac:dyDescent="0.25">
      <c r="B82" s="44" t="s">
        <v>149</v>
      </c>
      <c r="C82" s="46">
        <v>7.963709677419355</v>
      </c>
      <c r="D82" s="46">
        <v>1.965725806451613</v>
      </c>
      <c r="E82" s="46">
        <v>4.8891129032258061</v>
      </c>
      <c r="F82" s="46">
        <v>18.724798387096772</v>
      </c>
      <c r="G82" s="46">
        <v>66.456653225806448</v>
      </c>
      <c r="H82" s="47"/>
      <c r="I82" s="47"/>
      <c r="J82" s="47"/>
      <c r="K82" s="47"/>
      <c r="L82" s="47"/>
      <c r="U82" s="109"/>
    </row>
    <row r="83" spans="1:21" s="48" customFormat="1" x14ac:dyDescent="0.25">
      <c r="B83" s="44" t="s">
        <v>14</v>
      </c>
      <c r="C83" s="46">
        <v>2.5679758308157097</v>
      </c>
      <c r="D83" s="46" t="s">
        <v>39</v>
      </c>
      <c r="E83" s="46">
        <v>0.30211480362537763</v>
      </c>
      <c r="F83" s="46">
        <v>42.296072507552864</v>
      </c>
      <c r="G83" s="46">
        <v>54.531722054380658</v>
      </c>
      <c r="H83" s="47"/>
      <c r="I83" s="47"/>
      <c r="J83" s="47"/>
      <c r="K83" s="47"/>
      <c r="L83" s="47"/>
      <c r="U83" s="109"/>
    </row>
    <row r="84" spans="1:21" s="48" customFormat="1" x14ac:dyDescent="0.25">
      <c r="B84" s="44" t="s">
        <v>15</v>
      </c>
      <c r="C84" s="46">
        <v>16.399999999999999</v>
      </c>
      <c r="D84" s="46">
        <v>4.5</v>
      </c>
      <c r="E84" s="46">
        <v>1.8</v>
      </c>
      <c r="F84" s="46">
        <v>28.4</v>
      </c>
      <c r="G84" s="46">
        <v>48.9</v>
      </c>
      <c r="H84" s="47"/>
      <c r="I84" s="47"/>
      <c r="J84" s="47"/>
      <c r="K84" s="47"/>
      <c r="L84" s="47"/>
      <c r="U84" s="109"/>
    </row>
    <row r="85" spans="1:21" s="48" customFormat="1" x14ac:dyDescent="0.25">
      <c r="B85" s="44"/>
      <c r="C85" s="46"/>
      <c r="D85" s="46"/>
      <c r="E85" s="46"/>
      <c r="F85" s="46"/>
      <c r="G85" s="46"/>
      <c r="H85" s="47"/>
      <c r="I85" s="47"/>
      <c r="J85" s="47"/>
      <c r="K85" s="47"/>
      <c r="L85" s="47"/>
      <c r="U85" s="109"/>
    </row>
    <row r="86" spans="1:21" s="48" customFormat="1" x14ac:dyDescent="0.25">
      <c r="B86" s="44" t="s">
        <v>147</v>
      </c>
      <c r="C86" s="46">
        <v>16.666666666666668</v>
      </c>
      <c r="D86" s="46" t="s">
        <v>39</v>
      </c>
      <c r="E86" s="46">
        <v>0</v>
      </c>
      <c r="F86" s="46">
        <v>41.666666666666664</v>
      </c>
      <c r="G86" s="46">
        <v>41.666666666666664</v>
      </c>
      <c r="H86" s="47"/>
      <c r="I86" s="47"/>
      <c r="J86" s="47"/>
      <c r="K86" s="47"/>
      <c r="L86" s="47"/>
      <c r="U86" s="109"/>
    </row>
    <row r="87" spans="1:21" s="48" customFormat="1" x14ac:dyDescent="0.25">
      <c r="B87" s="44" t="s">
        <v>35</v>
      </c>
      <c r="C87" s="46">
        <v>3.8735983690112135</v>
      </c>
      <c r="D87" s="46" t="s">
        <v>39</v>
      </c>
      <c r="E87" s="46">
        <v>0</v>
      </c>
      <c r="F87" s="46">
        <v>40.366972477064223</v>
      </c>
      <c r="G87" s="46">
        <v>55.759429153924572</v>
      </c>
      <c r="H87" s="47"/>
      <c r="I87" s="47"/>
      <c r="J87" s="47"/>
      <c r="K87" s="47"/>
      <c r="L87" s="47"/>
      <c r="U87" s="109"/>
    </row>
    <row r="88" spans="1:21" s="48" customFormat="1" x14ac:dyDescent="0.25">
      <c r="B88" s="44" t="s">
        <v>47</v>
      </c>
      <c r="C88" s="46">
        <v>3.6963036963036964</v>
      </c>
      <c r="D88" s="46" t="s">
        <v>39</v>
      </c>
      <c r="E88" s="46">
        <v>3.6963036963036964</v>
      </c>
      <c r="F88" s="46">
        <v>13.386613386613387</v>
      </c>
      <c r="G88" s="46">
        <v>79.220779220779221</v>
      </c>
      <c r="H88" s="47"/>
      <c r="I88" s="47"/>
      <c r="J88" s="47"/>
      <c r="K88" s="47"/>
      <c r="L88" s="47"/>
      <c r="U88" s="109"/>
    </row>
    <row r="89" spans="1:21" s="48" customFormat="1" x14ac:dyDescent="0.25">
      <c r="B89" s="30"/>
      <c r="C89" s="30"/>
      <c r="D89" s="30"/>
      <c r="E89" s="30"/>
      <c r="F89" s="30"/>
      <c r="G89" s="30"/>
      <c r="H89" s="49"/>
    </row>
    <row r="90" spans="1:21" s="48" customFormat="1" ht="13" x14ac:dyDescent="0.25">
      <c r="E90" s="30"/>
      <c r="F90" s="30"/>
      <c r="G90" s="30"/>
      <c r="H90" s="49"/>
      <c r="I90" s="49"/>
      <c r="J90" s="50"/>
      <c r="K90" s="39"/>
      <c r="L90" s="39"/>
    </row>
    <row r="91" spans="1:21" s="48" customFormat="1" ht="13" x14ac:dyDescent="0.25">
      <c r="H91" s="49"/>
      <c r="I91" s="49"/>
      <c r="J91" s="50"/>
      <c r="K91" s="39"/>
      <c r="L91" s="39"/>
    </row>
    <row r="92" spans="1:21" s="48" customFormat="1" x14ac:dyDescent="0.25">
      <c r="B92" s="30" t="s">
        <v>141</v>
      </c>
      <c r="C92" s="30"/>
      <c r="D92" s="30"/>
    </row>
    <row r="93" spans="1:21" s="48" customFormat="1" x14ac:dyDescent="0.25">
      <c r="B93" s="30" t="s">
        <v>160</v>
      </c>
      <c r="C93" s="30"/>
      <c r="D93" s="30"/>
    </row>
    <row r="94" spans="1:21" s="48" customFormat="1" x14ac:dyDescent="0.25">
      <c r="B94" s="30" t="s">
        <v>74</v>
      </c>
      <c r="C94" s="30"/>
      <c r="D94" s="30"/>
    </row>
    <row r="95" spans="1:21" s="48" customFormat="1" x14ac:dyDescent="0.25">
      <c r="B95" s="30" t="s">
        <v>143</v>
      </c>
      <c r="C95" s="30"/>
      <c r="D95" s="30"/>
    </row>
    <row r="96" spans="1:21" x14ac:dyDescent="0.25">
      <c r="A96" s="48"/>
      <c r="B96" s="18" t="s">
        <v>144</v>
      </c>
      <c r="C96" s="48"/>
      <c r="D96" s="48"/>
    </row>
    <row r="97" spans="1:4" x14ac:dyDescent="0.25">
      <c r="A97" s="48"/>
      <c r="B97" s="110" t="s">
        <v>145</v>
      </c>
      <c r="C97" s="48"/>
      <c r="D97" s="48"/>
    </row>
    <row r="98" spans="1:4" x14ac:dyDescent="0.25">
      <c r="A98" s="48"/>
      <c r="B98" s="110" t="s">
        <v>146</v>
      </c>
      <c r="C98" s="48"/>
      <c r="D98" s="48"/>
    </row>
    <row r="99" spans="1:4" x14ac:dyDescent="0.25">
      <c r="A99" s="48"/>
      <c r="B99" s="3" t="s">
        <v>67</v>
      </c>
      <c r="C99" s="48"/>
      <c r="D99" s="48"/>
    </row>
    <row r="100" spans="1:4" x14ac:dyDescent="0.25">
      <c r="A100" s="48"/>
      <c r="B100" s="48"/>
      <c r="C100" s="48"/>
      <c r="D100" s="48"/>
    </row>
    <row r="101" spans="1:4" ht="13" x14ac:dyDescent="0.25">
      <c r="A101" s="29" t="s">
        <v>34</v>
      </c>
      <c r="B101" s="48"/>
      <c r="C101" s="48"/>
      <c r="D101" s="48"/>
    </row>
    <row r="102" spans="1:4" x14ac:dyDescent="0.25">
      <c r="A102" t="s">
        <v>150</v>
      </c>
    </row>
  </sheetData>
  <phoneticPr fontId="3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191FF-B28D-43BC-8BBB-BE70E4C2A9A5}">
  <dimension ref="A2:K52"/>
  <sheetViews>
    <sheetView showGridLines="0" zoomScaleNormal="100" workbookViewId="0"/>
  </sheetViews>
  <sheetFormatPr defaultColWidth="9.09765625" defaultRowHeight="12.5" x14ac:dyDescent="0.25"/>
  <cols>
    <col min="1" max="1" width="8.69921875" style="3" customWidth="1"/>
    <col min="2" max="2" width="16.69921875" style="3" customWidth="1"/>
    <col min="3" max="7" width="18.8984375" style="3" customWidth="1"/>
    <col min="8" max="8" width="18.8984375" style="51" customWidth="1"/>
    <col min="9" max="9" width="18.8984375" style="3" customWidth="1"/>
    <col min="10" max="10" width="18.8984375" style="51" customWidth="1"/>
    <col min="11" max="16384" width="9.09765625" style="3"/>
  </cols>
  <sheetData>
    <row r="2" spans="1:10" ht="13" x14ac:dyDescent="0.25">
      <c r="B2" s="6" t="s">
        <v>123</v>
      </c>
      <c r="C2" s="6"/>
      <c r="D2" s="6"/>
      <c r="E2" s="6"/>
    </row>
    <row r="3" spans="1:10" ht="13" x14ac:dyDescent="0.25">
      <c r="B3" s="6" t="s">
        <v>45</v>
      </c>
      <c r="C3" s="6"/>
      <c r="D3" s="6"/>
      <c r="E3" s="6"/>
    </row>
    <row r="4" spans="1:10" ht="13" x14ac:dyDescent="0.3">
      <c r="B4" s="38"/>
      <c r="C4" s="38"/>
      <c r="D4" s="38"/>
      <c r="E4" s="38"/>
    </row>
    <row r="5" spans="1:10" ht="15.5" x14ac:dyDescent="0.35">
      <c r="B5" s="73" t="s">
        <v>73</v>
      </c>
      <c r="C5" s="38"/>
      <c r="D5" s="38"/>
      <c r="E5" s="38"/>
      <c r="F5" s="52"/>
      <c r="G5" s="52"/>
      <c r="H5" s="52"/>
      <c r="I5" s="52"/>
      <c r="J5" s="52"/>
    </row>
    <row r="6" spans="1:10" ht="14" x14ac:dyDescent="0.25">
      <c r="B6" s="74" t="s">
        <v>63</v>
      </c>
      <c r="C6" s="2"/>
      <c r="D6" s="2"/>
      <c r="E6" s="2"/>
      <c r="H6" s="3"/>
      <c r="J6" s="3"/>
    </row>
    <row r="7" spans="1:10" x14ac:dyDescent="0.25">
      <c r="B7" s="115"/>
      <c r="C7" s="53"/>
      <c r="D7" s="53"/>
      <c r="E7" s="53"/>
      <c r="F7" s="53"/>
      <c r="G7" s="53"/>
      <c r="H7" s="53"/>
      <c r="J7" s="3"/>
    </row>
    <row r="8" spans="1:10" ht="20.25" customHeight="1" x14ac:dyDescent="0.25">
      <c r="A8" s="120"/>
      <c r="B8" s="122"/>
      <c r="C8" s="124" t="s">
        <v>53</v>
      </c>
      <c r="D8" s="126" t="s">
        <v>55</v>
      </c>
      <c r="E8" s="126" t="s">
        <v>56</v>
      </c>
      <c r="F8" s="119" t="s">
        <v>57</v>
      </c>
      <c r="G8" s="128"/>
      <c r="H8" s="128"/>
      <c r="I8" s="118" t="s">
        <v>58</v>
      </c>
      <c r="J8" s="119"/>
    </row>
    <row r="9" spans="1:10" ht="69" customHeight="1" x14ac:dyDescent="0.25">
      <c r="A9" s="121"/>
      <c r="B9" s="123"/>
      <c r="C9" s="125"/>
      <c r="D9" s="127"/>
      <c r="E9" s="127"/>
      <c r="F9" s="54" t="s">
        <v>68</v>
      </c>
      <c r="G9" s="54" t="s">
        <v>69</v>
      </c>
      <c r="H9" s="54" t="s">
        <v>70</v>
      </c>
      <c r="I9" s="55" t="s">
        <v>71</v>
      </c>
      <c r="J9" s="54" t="s">
        <v>72</v>
      </c>
    </row>
    <row r="10" spans="1:10" ht="13" x14ac:dyDescent="0.3">
      <c r="B10" s="95" t="s">
        <v>126</v>
      </c>
      <c r="C10" s="96">
        <v>14.37308868501529</v>
      </c>
      <c r="D10" s="96">
        <v>0.91743119266055051</v>
      </c>
      <c r="E10" s="96">
        <v>2.1406727828746175</v>
      </c>
      <c r="F10" s="96">
        <v>12.275821248890203</v>
      </c>
      <c r="G10" s="96">
        <v>3.0186445693992305</v>
      </c>
      <c r="H10" s="96">
        <v>0.30186445693992309</v>
      </c>
      <c r="I10" s="96">
        <v>10.126078118991375</v>
      </c>
      <c r="J10" s="96">
        <v>56.846398945228813</v>
      </c>
    </row>
    <row r="11" spans="1:10" ht="13" x14ac:dyDescent="0.3">
      <c r="A11" s="56"/>
      <c r="B11" s="57" t="s">
        <v>11</v>
      </c>
      <c r="C11" s="98">
        <v>36.712485681557844</v>
      </c>
      <c r="D11" s="103" t="s">
        <v>39</v>
      </c>
      <c r="E11" s="98">
        <v>4.1809851088201597</v>
      </c>
      <c r="F11" s="98">
        <v>8.419243986254294</v>
      </c>
      <c r="G11" s="98">
        <v>2.7205040091638031</v>
      </c>
      <c r="H11" s="103" t="s">
        <v>39</v>
      </c>
      <c r="I11" s="98">
        <v>5.1260022909507441</v>
      </c>
      <c r="J11" s="98">
        <v>41.695303550973655</v>
      </c>
    </row>
    <row r="12" spans="1:10" ht="13" customHeight="1" x14ac:dyDescent="0.3">
      <c r="B12" s="58" t="s">
        <v>2</v>
      </c>
      <c r="C12" s="98">
        <v>0.82987551867219922</v>
      </c>
      <c r="D12" s="103">
        <v>0</v>
      </c>
      <c r="E12" s="98">
        <v>1.2448132780082988</v>
      </c>
      <c r="F12" s="98">
        <v>14.107883817427386</v>
      </c>
      <c r="G12" s="103">
        <v>2.4896265560165975</v>
      </c>
      <c r="H12" s="103" t="s">
        <v>39</v>
      </c>
      <c r="I12" s="103">
        <v>5.809128630705394</v>
      </c>
      <c r="J12" s="98">
        <v>75.518672199170112</v>
      </c>
    </row>
    <row r="13" spans="1:10" ht="13" x14ac:dyDescent="0.3">
      <c r="B13" s="58" t="s">
        <v>23</v>
      </c>
      <c r="C13" s="98">
        <v>1.5034695451040865</v>
      </c>
      <c r="D13" s="103" t="s">
        <v>39</v>
      </c>
      <c r="E13" s="98">
        <v>1.5805705474171163</v>
      </c>
      <c r="F13" s="98">
        <v>19.814957594448728</v>
      </c>
      <c r="G13" s="98">
        <v>8.7895142636854295</v>
      </c>
      <c r="H13" s="103" t="s">
        <v>39</v>
      </c>
      <c r="I13" s="98">
        <v>5.7825751734772552</v>
      </c>
      <c r="J13" s="98">
        <v>61.835003855050118</v>
      </c>
    </row>
    <row r="14" spans="1:10" ht="13" x14ac:dyDescent="0.3">
      <c r="B14" s="58" t="s">
        <v>1</v>
      </c>
      <c r="C14" s="98">
        <v>33.740234374999993</v>
      </c>
      <c r="D14" s="103">
        <v>0</v>
      </c>
      <c r="E14" s="98">
        <v>5.56640625</v>
      </c>
      <c r="F14" s="98">
        <v>12.182617187499998</v>
      </c>
      <c r="G14" s="98">
        <v>3.41796875</v>
      </c>
      <c r="H14" s="103" t="s">
        <v>39</v>
      </c>
      <c r="I14" s="98">
        <v>5.7128906249999991</v>
      </c>
      <c r="J14" s="98">
        <v>37.9638671875</v>
      </c>
    </row>
    <row r="15" spans="1:10" ht="13" x14ac:dyDescent="0.3">
      <c r="B15" s="58" t="s">
        <v>107</v>
      </c>
      <c r="C15" s="98">
        <v>13.224396731901958</v>
      </c>
      <c r="D15" s="98">
        <v>0.8</v>
      </c>
      <c r="E15" s="98">
        <v>1.7860535816074485</v>
      </c>
      <c r="F15" s="98">
        <v>13.24339730191906</v>
      </c>
      <c r="G15" s="98">
        <v>3.0590917727531832</v>
      </c>
      <c r="H15" s="98">
        <v>0</v>
      </c>
      <c r="I15" s="98">
        <v>13.395401862055865</v>
      </c>
      <c r="J15" s="98">
        <v>54.531635949078471</v>
      </c>
    </row>
    <row r="16" spans="1:10" ht="13" x14ac:dyDescent="0.3">
      <c r="B16" s="58" t="s">
        <v>135</v>
      </c>
      <c r="C16" s="98">
        <v>1.9938650306748467</v>
      </c>
      <c r="D16" s="103">
        <v>0</v>
      </c>
      <c r="E16" s="98">
        <v>0.10224948875255625</v>
      </c>
      <c r="F16" s="98" t="s">
        <v>39</v>
      </c>
      <c r="G16" s="98" t="s">
        <v>39</v>
      </c>
      <c r="H16" s="103" t="s">
        <v>39</v>
      </c>
      <c r="I16" s="98">
        <v>6.1860940695296529</v>
      </c>
      <c r="J16" s="98">
        <v>91.717791411042953</v>
      </c>
    </row>
    <row r="17" spans="2:10" ht="13" x14ac:dyDescent="0.3">
      <c r="B17" s="58" t="s">
        <v>18</v>
      </c>
      <c r="C17" s="98">
        <v>8.1</v>
      </c>
      <c r="D17" s="103">
        <v>0</v>
      </c>
      <c r="E17" s="98">
        <v>0.14408195630444712</v>
      </c>
      <c r="F17" s="98">
        <v>1.2362270582908117</v>
      </c>
      <c r="G17" s="98">
        <v>1.3397136580583766</v>
      </c>
      <c r="H17" s="103" t="s">
        <v>39</v>
      </c>
      <c r="I17" s="98">
        <v>13.7</v>
      </c>
      <c r="J17" s="98">
        <v>75.458713906945093</v>
      </c>
    </row>
    <row r="18" spans="2:10" ht="13" x14ac:dyDescent="0.3">
      <c r="B18" s="58" t="s">
        <v>6</v>
      </c>
      <c r="C18" s="98">
        <v>68.968386023294528</v>
      </c>
      <c r="D18" s="103" t="s">
        <v>39</v>
      </c>
      <c r="E18" s="98">
        <v>1.7470881863560734</v>
      </c>
      <c r="F18" s="98">
        <v>9.733777038269551</v>
      </c>
      <c r="G18" s="103" t="s">
        <v>39</v>
      </c>
      <c r="H18" s="103" t="s">
        <v>39</v>
      </c>
      <c r="I18" s="103">
        <v>2.7454242928452577</v>
      </c>
      <c r="J18" s="98">
        <v>16.472545757071551</v>
      </c>
    </row>
    <row r="19" spans="2:10" ht="13" x14ac:dyDescent="0.3">
      <c r="B19" s="58" t="s">
        <v>8</v>
      </c>
      <c r="C19" s="98">
        <v>3.7558685446009399</v>
      </c>
      <c r="D19" s="98">
        <v>2.9342723004694835</v>
      </c>
      <c r="E19" s="98">
        <v>2.6408450704225355</v>
      </c>
      <c r="F19" s="98">
        <v>17.018779342723008</v>
      </c>
      <c r="G19" s="98">
        <v>1.5845070422535215</v>
      </c>
      <c r="H19" s="103">
        <v>1.3497652582159625</v>
      </c>
      <c r="I19" s="98">
        <v>6.8661971830985919</v>
      </c>
      <c r="J19" s="98">
        <v>63.849765258215974</v>
      </c>
    </row>
    <row r="20" spans="2:10" ht="13" x14ac:dyDescent="0.3">
      <c r="B20" s="58" t="s">
        <v>37</v>
      </c>
      <c r="C20" s="98">
        <v>16.469165659008464</v>
      </c>
      <c r="D20" s="103" t="s">
        <v>39</v>
      </c>
      <c r="E20" s="98">
        <v>0.55622732769044736</v>
      </c>
      <c r="F20" s="98">
        <v>8.3192261185006036</v>
      </c>
      <c r="G20" s="98">
        <v>1.9105199516324063</v>
      </c>
      <c r="H20" s="98">
        <v>0.21765417170495771</v>
      </c>
      <c r="I20" s="98">
        <v>14.244256348246676</v>
      </c>
      <c r="J20" s="98">
        <v>57.920193470374848</v>
      </c>
    </row>
    <row r="21" spans="2:10" ht="13" x14ac:dyDescent="0.3">
      <c r="B21" s="58" t="s">
        <v>17</v>
      </c>
      <c r="C21" s="98">
        <v>5.3259141494435607</v>
      </c>
      <c r="D21" s="98">
        <v>0</v>
      </c>
      <c r="E21" s="98">
        <v>1.7488076311605723</v>
      </c>
      <c r="F21" s="98">
        <v>12.71860095389507</v>
      </c>
      <c r="G21" s="103" t="s">
        <v>39</v>
      </c>
      <c r="H21" s="103" t="s">
        <v>39</v>
      </c>
      <c r="I21" s="98">
        <v>12.957074721780604</v>
      </c>
      <c r="J21" s="98">
        <v>66.295707472178051</v>
      </c>
    </row>
    <row r="22" spans="2:10" ht="13" x14ac:dyDescent="0.3">
      <c r="B22" s="58" t="s">
        <v>24</v>
      </c>
      <c r="C22" s="98">
        <v>8.3461341525857655</v>
      </c>
      <c r="D22" s="103">
        <v>0.2048131080389145</v>
      </c>
      <c r="E22" s="98">
        <v>1.48489503328213</v>
      </c>
      <c r="F22" s="98">
        <v>13.517665130568354</v>
      </c>
      <c r="G22" s="98">
        <v>4.7107014848950328</v>
      </c>
      <c r="H22" s="103">
        <v>0.40962621607782901</v>
      </c>
      <c r="I22" s="98">
        <v>2.8161802355350742</v>
      </c>
      <c r="J22" s="98">
        <v>68.509984639016892</v>
      </c>
    </row>
    <row r="23" spans="2:10" ht="13" x14ac:dyDescent="0.3">
      <c r="B23" s="58" t="s">
        <v>103</v>
      </c>
      <c r="C23" s="98">
        <v>2.5494800402549478</v>
      </c>
      <c r="D23" s="103" t="s">
        <v>39</v>
      </c>
      <c r="E23" s="98">
        <v>0</v>
      </c>
      <c r="F23" s="98">
        <v>3.4552163703455214</v>
      </c>
      <c r="G23" s="103" t="s">
        <v>39</v>
      </c>
      <c r="H23" s="103" t="s">
        <v>39</v>
      </c>
      <c r="I23" s="98">
        <v>20.966118752096609</v>
      </c>
      <c r="J23" s="98">
        <v>72.727272727272734</v>
      </c>
    </row>
    <row r="24" spans="2:10" ht="13" x14ac:dyDescent="0.3">
      <c r="B24" s="58" t="s">
        <v>13</v>
      </c>
      <c r="C24" s="98">
        <v>2.491961414790997</v>
      </c>
      <c r="D24" s="103" t="s">
        <v>39</v>
      </c>
      <c r="E24" s="98">
        <v>0</v>
      </c>
      <c r="F24" s="98">
        <v>23.472668810289388</v>
      </c>
      <c r="G24" s="103">
        <v>4.5016077170418001</v>
      </c>
      <c r="H24" s="98">
        <v>0</v>
      </c>
      <c r="I24" s="103">
        <v>11.012861736334404</v>
      </c>
      <c r="J24" s="98">
        <v>58.40032154340836</v>
      </c>
    </row>
    <row r="25" spans="2:10" ht="13" x14ac:dyDescent="0.3">
      <c r="B25" s="58" t="s">
        <v>12</v>
      </c>
      <c r="C25" s="98">
        <v>27.241379310344826</v>
      </c>
      <c r="D25" s="103">
        <v>0</v>
      </c>
      <c r="E25" s="98">
        <v>1.9540229885057472</v>
      </c>
      <c r="F25" s="98">
        <v>8.0459770114942533</v>
      </c>
      <c r="G25" s="103">
        <v>4.0229885057471266</v>
      </c>
      <c r="H25" s="103" t="s">
        <v>39</v>
      </c>
      <c r="I25" s="98">
        <v>12.068965517241379</v>
      </c>
      <c r="J25" s="98">
        <v>45.402298850574709</v>
      </c>
    </row>
    <row r="26" spans="2:10" ht="13" x14ac:dyDescent="0.3">
      <c r="B26" s="58" t="s">
        <v>7</v>
      </c>
      <c r="C26" s="98">
        <v>29.224398789616181</v>
      </c>
      <c r="D26" s="98">
        <v>3.710781971651536</v>
      </c>
      <c r="E26" s="98">
        <v>0.41407867494824013</v>
      </c>
      <c r="F26" s="98">
        <v>4.8096830705526354</v>
      </c>
      <c r="G26" s="98">
        <v>1.6563146997929605</v>
      </c>
      <c r="H26" s="103" t="s">
        <v>39</v>
      </c>
      <c r="I26" s="98">
        <v>42.522694696607729</v>
      </c>
      <c r="J26" s="98">
        <v>17.55056537665233</v>
      </c>
    </row>
    <row r="27" spans="2:10" ht="13" x14ac:dyDescent="0.3">
      <c r="B27" s="58" t="s">
        <v>9</v>
      </c>
      <c r="C27" s="98">
        <v>0.39331366764995085</v>
      </c>
      <c r="D27" s="103" t="s">
        <v>39</v>
      </c>
      <c r="E27" s="98">
        <v>0.39331366764995085</v>
      </c>
      <c r="F27" s="98">
        <v>19.469026548672566</v>
      </c>
      <c r="G27" s="103" t="s">
        <v>39</v>
      </c>
      <c r="H27" s="103" t="s">
        <v>39</v>
      </c>
      <c r="I27" s="103" t="s">
        <v>39</v>
      </c>
      <c r="J27" s="98">
        <v>77.384464110127823</v>
      </c>
    </row>
    <row r="28" spans="2:10" ht="13" x14ac:dyDescent="0.3">
      <c r="B28" s="58" t="s">
        <v>104</v>
      </c>
      <c r="C28" s="98">
        <v>19.250374812593705</v>
      </c>
      <c r="D28" s="103" t="s">
        <v>39</v>
      </c>
      <c r="E28" s="98">
        <v>9.3853073463268366</v>
      </c>
      <c r="F28" s="98">
        <v>7.3163418290854567</v>
      </c>
      <c r="G28" s="98">
        <v>4.5277361319340326</v>
      </c>
      <c r="H28" s="103" t="s">
        <v>39</v>
      </c>
      <c r="I28" s="98">
        <v>23.238380809595203</v>
      </c>
      <c r="J28" s="98">
        <v>36.101949025487258</v>
      </c>
    </row>
    <row r="29" spans="2:10" ht="13" x14ac:dyDescent="0.3">
      <c r="B29" s="58" t="s">
        <v>136</v>
      </c>
      <c r="C29" s="98">
        <v>18.076551945963335</v>
      </c>
      <c r="D29" s="98">
        <v>0.51463493084593126</v>
      </c>
      <c r="E29" s="98">
        <v>6.9475715664200717</v>
      </c>
      <c r="F29" s="98">
        <v>7.2531360566098435</v>
      </c>
      <c r="G29" s="98">
        <v>3.3129623673206821</v>
      </c>
      <c r="H29" s="103" t="s">
        <v>39</v>
      </c>
      <c r="I29" s="98">
        <v>7.3817947893213249</v>
      </c>
      <c r="J29" s="98">
        <v>56.465101318752019</v>
      </c>
    </row>
    <row r="30" spans="2:10" ht="13" x14ac:dyDescent="0.3">
      <c r="B30" s="58" t="s">
        <v>21</v>
      </c>
      <c r="C30" s="98">
        <v>14.002258428778836</v>
      </c>
      <c r="D30" s="103" t="s">
        <v>39</v>
      </c>
      <c r="E30" s="98">
        <v>2.952089046620423</v>
      </c>
      <c r="F30" s="98">
        <v>22.100338764316827</v>
      </c>
      <c r="G30" s="103">
        <v>0.80658170672689133</v>
      </c>
      <c r="H30" s="103">
        <v>0.43555412163252138</v>
      </c>
      <c r="I30" s="98">
        <v>6.0009678980480725</v>
      </c>
      <c r="J30" s="98">
        <v>52.411679303113402</v>
      </c>
    </row>
    <row r="31" spans="2:10" ht="13" x14ac:dyDescent="0.3">
      <c r="B31" s="58" t="s">
        <v>10</v>
      </c>
      <c r="C31" s="98">
        <v>14.0295358649789</v>
      </c>
      <c r="D31" s="98">
        <v>2.9535864978902948</v>
      </c>
      <c r="E31" s="98">
        <v>4.5358649789029526</v>
      </c>
      <c r="F31" s="98">
        <v>11.919831223628691</v>
      </c>
      <c r="G31" s="98">
        <v>6.0126582278481004</v>
      </c>
      <c r="H31" s="98" t="s">
        <v>39</v>
      </c>
      <c r="I31" s="103">
        <v>0.7383966244725737</v>
      </c>
      <c r="J31" s="98">
        <v>59.282700421940923</v>
      </c>
    </row>
    <row r="32" spans="2:10" ht="13" x14ac:dyDescent="0.3">
      <c r="B32" s="58" t="s">
        <v>5</v>
      </c>
      <c r="C32" s="98" t="s">
        <v>39</v>
      </c>
      <c r="D32" s="98" t="s">
        <v>39</v>
      </c>
      <c r="E32" s="98" t="s">
        <v>39</v>
      </c>
      <c r="F32" s="98" t="s">
        <v>39</v>
      </c>
      <c r="G32" s="98" t="s">
        <v>39</v>
      </c>
      <c r="H32" s="98" t="s">
        <v>39</v>
      </c>
      <c r="I32" s="98" t="s">
        <v>39</v>
      </c>
      <c r="J32" s="98" t="s">
        <v>39</v>
      </c>
    </row>
    <row r="33" spans="2:11" ht="13" x14ac:dyDescent="0.3">
      <c r="B33" s="58" t="s">
        <v>4</v>
      </c>
      <c r="C33" s="98" t="s">
        <v>39</v>
      </c>
      <c r="D33" s="98" t="s">
        <v>39</v>
      </c>
      <c r="E33" s="98" t="s">
        <v>39</v>
      </c>
      <c r="F33" s="98" t="s">
        <v>39</v>
      </c>
      <c r="G33" s="98" t="s">
        <v>39</v>
      </c>
      <c r="H33" s="98" t="s">
        <v>39</v>
      </c>
      <c r="I33" s="98" t="s">
        <v>39</v>
      </c>
      <c r="J33" s="98" t="s">
        <v>39</v>
      </c>
    </row>
    <row r="34" spans="2:11" ht="13" x14ac:dyDescent="0.3">
      <c r="B34" s="58" t="s">
        <v>19</v>
      </c>
      <c r="C34" s="98">
        <v>7.9657171666246542</v>
      </c>
      <c r="D34" s="103">
        <v>1.9662213259389967</v>
      </c>
      <c r="E34" s="98">
        <v>4.8903453491303246</v>
      </c>
      <c r="F34" s="98">
        <v>15.326443156037309</v>
      </c>
      <c r="G34" s="98">
        <v>3.0753718174943283</v>
      </c>
      <c r="H34" s="103" t="s">
        <v>39</v>
      </c>
      <c r="I34" s="98">
        <v>6.4280312578774899</v>
      </c>
      <c r="J34" s="98">
        <v>60.020166372573733</v>
      </c>
    </row>
    <row r="35" spans="2:11" ht="13" x14ac:dyDescent="0.3">
      <c r="B35" s="58" t="s">
        <v>14</v>
      </c>
      <c r="C35" s="98">
        <v>2.5641025641025639</v>
      </c>
      <c r="D35" s="103" t="s">
        <v>39</v>
      </c>
      <c r="E35" s="98">
        <v>0.30165912518853694</v>
      </c>
      <c r="F35" s="98">
        <v>37.858220211161381</v>
      </c>
      <c r="G35" s="98">
        <v>4.2232277526395166</v>
      </c>
      <c r="H35" s="103" t="s">
        <v>39</v>
      </c>
      <c r="I35" s="98">
        <v>7.9939668174962275</v>
      </c>
      <c r="J35" s="98">
        <v>46.60633484162895</v>
      </c>
    </row>
    <row r="36" spans="2:11" ht="13" x14ac:dyDescent="0.3">
      <c r="B36" s="59" t="s">
        <v>15</v>
      </c>
      <c r="C36" s="100">
        <v>16.399999999999999</v>
      </c>
      <c r="D36" s="100">
        <v>4.5</v>
      </c>
      <c r="E36" s="100">
        <v>1.8</v>
      </c>
      <c r="F36" s="100">
        <v>23.9</v>
      </c>
      <c r="G36" s="100">
        <v>4.4000000000000004</v>
      </c>
      <c r="H36" s="104" t="s">
        <v>39</v>
      </c>
      <c r="I36" s="100">
        <v>2</v>
      </c>
      <c r="J36" s="100">
        <v>46.9</v>
      </c>
    </row>
    <row r="37" spans="2:11" ht="13" x14ac:dyDescent="0.3">
      <c r="B37" s="60" t="s">
        <v>31</v>
      </c>
      <c r="C37" s="101" t="s">
        <v>39</v>
      </c>
      <c r="D37" s="101" t="s">
        <v>39</v>
      </c>
      <c r="E37" s="101" t="s">
        <v>39</v>
      </c>
      <c r="F37" s="101" t="s">
        <v>39</v>
      </c>
      <c r="G37" s="101" t="s">
        <v>39</v>
      </c>
      <c r="H37" s="101" t="s">
        <v>39</v>
      </c>
      <c r="I37" s="101" t="s">
        <v>39</v>
      </c>
      <c r="J37" s="101" t="s">
        <v>39</v>
      </c>
    </row>
    <row r="38" spans="2:11" ht="13" x14ac:dyDescent="0.3">
      <c r="B38" s="99" t="s">
        <v>44</v>
      </c>
      <c r="C38" s="102">
        <v>16.666666666666668</v>
      </c>
      <c r="D38" s="102">
        <v>0</v>
      </c>
      <c r="E38" s="102">
        <v>0</v>
      </c>
      <c r="F38" s="102">
        <v>32</v>
      </c>
      <c r="G38" s="102" t="s">
        <v>39</v>
      </c>
      <c r="H38" s="102">
        <v>0</v>
      </c>
      <c r="I38" s="102" t="s">
        <v>39</v>
      </c>
      <c r="J38" s="102" t="s">
        <v>39</v>
      </c>
    </row>
    <row r="39" spans="2:11" ht="13" x14ac:dyDescent="0.3">
      <c r="B39" s="97" t="s">
        <v>35</v>
      </c>
      <c r="C39" s="100">
        <v>3.8735983690112135</v>
      </c>
      <c r="D39" s="104" t="s">
        <v>39</v>
      </c>
      <c r="E39" s="100">
        <v>0</v>
      </c>
      <c r="F39" s="100">
        <v>22.6</v>
      </c>
      <c r="G39" s="100">
        <v>15.1</v>
      </c>
      <c r="H39" s="104" t="s">
        <v>39</v>
      </c>
      <c r="I39" s="104" t="s">
        <v>39</v>
      </c>
      <c r="J39" s="100">
        <v>54.7</v>
      </c>
    </row>
    <row r="40" spans="2:11" ht="13" x14ac:dyDescent="0.3">
      <c r="B40" s="60" t="s">
        <v>47</v>
      </c>
      <c r="C40" s="101">
        <v>3.7</v>
      </c>
      <c r="D40" s="105" t="s">
        <v>39</v>
      </c>
      <c r="E40" s="101">
        <v>3.7</v>
      </c>
      <c r="F40" s="101">
        <v>11.186074199772831</v>
      </c>
      <c r="G40" s="101">
        <v>2.2005391868405568</v>
      </c>
      <c r="H40" s="105" t="s">
        <v>39</v>
      </c>
      <c r="I40" s="101">
        <v>3.6963036963036968</v>
      </c>
      <c r="J40" s="101">
        <v>75.52447552447552</v>
      </c>
    </row>
    <row r="41" spans="2:11" ht="13" x14ac:dyDescent="0.3">
      <c r="B41" s="61"/>
      <c r="C41" s="61"/>
      <c r="D41" s="61"/>
      <c r="E41" s="61"/>
      <c r="F41" s="116"/>
      <c r="G41" s="116"/>
      <c r="H41" s="62"/>
      <c r="I41" s="116"/>
      <c r="J41" s="116"/>
    </row>
    <row r="42" spans="2:11" s="48" customFormat="1" x14ac:dyDescent="0.25">
      <c r="B42" s="30" t="s">
        <v>131</v>
      </c>
      <c r="C42" s="30"/>
      <c r="D42" s="30"/>
      <c r="E42" s="30"/>
      <c r="F42" s="30"/>
      <c r="G42" s="30"/>
      <c r="H42" s="30"/>
      <c r="I42" s="30"/>
      <c r="J42" s="30"/>
      <c r="K42" s="30"/>
    </row>
    <row r="43" spans="2:11" s="48" customFormat="1" x14ac:dyDescent="0.25">
      <c r="B43" s="30" t="s">
        <v>159</v>
      </c>
      <c r="C43" s="30"/>
      <c r="D43" s="30"/>
      <c r="E43" s="30"/>
      <c r="F43" s="30"/>
      <c r="G43" s="30"/>
      <c r="H43" s="30"/>
      <c r="I43" s="30"/>
      <c r="J43" s="30"/>
      <c r="K43" s="30"/>
    </row>
    <row r="44" spans="2:11" s="48" customFormat="1" x14ac:dyDescent="0.25">
      <c r="B44" s="30" t="s">
        <v>74</v>
      </c>
      <c r="C44" s="30"/>
      <c r="D44" s="30"/>
      <c r="E44" s="30"/>
      <c r="F44" s="30"/>
      <c r="G44" s="30"/>
      <c r="H44" s="30"/>
      <c r="I44" s="30"/>
      <c r="J44" s="30"/>
    </row>
    <row r="45" spans="2:11" s="48" customFormat="1" x14ac:dyDescent="0.25">
      <c r="B45" s="106" t="s">
        <v>132</v>
      </c>
      <c r="C45" s="30"/>
      <c r="D45" s="30"/>
      <c r="E45" s="30"/>
      <c r="F45" s="30"/>
      <c r="G45" s="30"/>
      <c r="H45" s="30"/>
      <c r="I45" s="30"/>
      <c r="J45" s="30"/>
    </row>
    <row r="46" spans="2:11" s="48" customFormat="1" x14ac:dyDescent="0.25">
      <c r="B46" s="106" t="s">
        <v>133</v>
      </c>
      <c r="C46" s="30"/>
      <c r="D46" s="30"/>
      <c r="E46" s="30"/>
      <c r="F46" s="30"/>
      <c r="G46" s="30"/>
      <c r="H46" s="30"/>
      <c r="I46" s="30"/>
      <c r="J46" s="30"/>
    </row>
    <row r="47" spans="2:11" s="48" customFormat="1" x14ac:dyDescent="0.25">
      <c r="B47" s="106" t="s">
        <v>134</v>
      </c>
      <c r="C47" s="30"/>
      <c r="D47" s="30"/>
      <c r="E47" s="30"/>
      <c r="F47" s="30"/>
      <c r="G47" s="30"/>
      <c r="H47" s="30"/>
      <c r="I47" s="30"/>
      <c r="J47" s="30"/>
    </row>
    <row r="48" spans="2:11" s="48" customFormat="1" ht="16.399999999999999" customHeight="1" x14ac:dyDescent="0.3">
      <c r="B48" s="75" t="s">
        <v>101</v>
      </c>
      <c r="C48" s="18"/>
      <c r="D48" s="18"/>
      <c r="E48" s="18"/>
    </row>
    <row r="49" spans="1:9" s="48" customFormat="1" x14ac:dyDescent="0.25">
      <c r="C49" s="3"/>
      <c r="D49" s="3"/>
      <c r="E49" s="3"/>
    </row>
    <row r="50" spans="1:9" ht="12" customHeight="1" x14ac:dyDescent="0.25">
      <c r="B50" s="27"/>
      <c r="C50" s="27"/>
      <c r="D50" s="27"/>
      <c r="E50" s="27"/>
      <c r="F50" s="30"/>
      <c r="G50" s="30"/>
      <c r="I50" s="30"/>
    </row>
    <row r="51" spans="1:9" ht="12.75" customHeight="1" x14ac:dyDescent="0.25">
      <c r="A51" s="29" t="s">
        <v>34</v>
      </c>
      <c r="C51" s="29"/>
      <c r="D51" s="29"/>
      <c r="E51" s="29"/>
    </row>
    <row r="52" spans="1:9" x14ac:dyDescent="0.25">
      <c r="A52" t="s">
        <v>157</v>
      </c>
    </row>
  </sheetData>
  <mergeCells count="7">
    <mergeCell ref="I8:J8"/>
    <mergeCell ref="A8:A9"/>
    <mergeCell ref="B8:B9"/>
    <mergeCell ref="C8:C9"/>
    <mergeCell ref="D8:D9"/>
    <mergeCell ref="E8:E9"/>
    <mergeCell ref="F8:H8"/>
  </mergeCells>
  <conditionalFormatting sqref="C11:C20 E12:G14 E16:G17 I16:J18 E18:F18 E19:J20 C21:F21 I21:J21 C22:J22 E23:F23 I23:J23 C23:C25 E24:J24 E25:G25 I25:J26 C26:G26 E27:F27 J27 C27:C28 E28:G28 I28:J29 C29:G29 C30 E30:J30 C31:G31 I31:J31 C34:G34 I34:J36 C35 E35:G35 C36:G36 C38:F38 H38 J39 C39:C40 E39:G40 I40:J40">
    <cfRule type="cellIs" dxfId="3" priority="5" operator="equal">
      <formula>$L$11</formula>
    </cfRule>
  </conditionalFormatting>
  <conditionalFormatting sqref="D19">
    <cfRule type="cellIs" dxfId="2" priority="2" operator="equal">
      <formula>$L$11</formula>
    </cfRule>
  </conditionalFormatting>
  <conditionalFormatting sqref="D15:J15">
    <cfRule type="cellIs" dxfId="1" priority="3" operator="equal">
      <formula>$L$11</formula>
    </cfRule>
  </conditionalFormatting>
  <conditionalFormatting sqref="I12:J14">
    <cfRule type="cellIs" dxfId="0" priority="4" operator="equal">
      <formula>$L$11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4.9989318521683403E-2"/>
  </sheetPr>
  <dimension ref="A1:W97"/>
  <sheetViews>
    <sheetView showGridLines="0" zoomScaleNormal="100" workbookViewId="0"/>
  </sheetViews>
  <sheetFormatPr defaultColWidth="8.8984375" defaultRowHeight="12.5" x14ac:dyDescent="0.25"/>
  <cols>
    <col min="1" max="1" width="8.8984375" style="78"/>
    <col min="2" max="2" width="14.8984375" style="78" customWidth="1"/>
    <col min="3" max="3" width="17.09765625" style="78" customWidth="1"/>
    <col min="4" max="4" width="17.8984375" style="78" customWidth="1"/>
    <col min="5" max="5" width="17.09765625" style="78" customWidth="1"/>
    <col min="6" max="6" width="16.8984375" style="78" customWidth="1"/>
    <col min="7" max="7" width="10.59765625" style="78" customWidth="1"/>
    <col min="8" max="8" width="11" style="78" customWidth="1"/>
    <col min="9" max="13" width="8.8984375" style="78"/>
    <col min="14" max="19" width="14.69921875" style="78" customWidth="1"/>
    <col min="20" max="16384" width="8.8984375" style="78"/>
  </cols>
  <sheetData>
    <row r="1" spans="2:8" s="30" customFormat="1" x14ac:dyDescent="0.25"/>
    <row r="2" spans="2:8" s="30" customFormat="1" ht="13" x14ac:dyDescent="0.25">
      <c r="B2" s="6" t="s">
        <v>123</v>
      </c>
    </row>
    <row r="3" spans="2:8" s="30" customFormat="1" ht="13" x14ac:dyDescent="0.25">
      <c r="B3" s="6" t="s">
        <v>45</v>
      </c>
    </row>
    <row r="4" spans="2:8" s="30" customFormat="1" x14ac:dyDescent="0.25"/>
    <row r="5" spans="2:8" s="30" customFormat="1" ht="13" x14ac:dyDescent="0.3">
      <c r="B5" s="1" t="s">
        <v>129</v>
      </c>
    </row>
    <row r="6" spans="2:8" s="30" customFormat="1" x14ac:dyDescent="0.25">
      <c r="B6" s="2" t="s">
        <v>102</v>
      </c>
      <c r="H6" s="31"/>
    </row>
    <row r="60" spans="2:23" ht="104.5" customHeight="1" x14ac:dyDescent="0.25">
      <c r="B60" s="76"/>
      <c r="C60" s="77" t="s">
        <v>109</v>
      </c>
      <c r="D60" s="77" t="s">
        <v>119</v>
      </c>
      <c r="E60" s="77" t="s">
        <v>111</v>
      </c>
      <c r="F60" s="77" t="s">
        <v>118</v>
      </c>
      <c r="G60" s="77" t="s">
        <v>113</v>
      </c>
      <c r="H60" s="77" t="s">
        <v>112</v>
      </c>
      <c r="M60" s="79"/>
      <c r="N60" s="76"/>
      <c r="O60" s="76"/>
      <c r="P60" s="76"/>
      <c r="Q60" s="76"/>
      <c r="R60" s="76"/>
      <c r="S60" s="76"/>
      <c r="W60" s="76"/>
    </row>
    <row r="61" spans="2:23" x14ac:dyDescent="0.25">
      <c r="C61" s="80"/>
      <c r="D61" s="81"/>
      <c r="E61" s="81"/>
      <c r="F61" s="80"/>
      <c r="G61" s="82"/>
      <c r="H61" s="82"/>
      <c r="N61" s="83"/>
      <c r="O61" s="83"/>
      <c r="P61" s="83"/>
      <c r="R61" s="84"/>
      <c r="S61" s="84"/>
    </row>
    <row r="62" spans="2:23" x14ac:dyDescent="0.25">
      <c r="B62" s="78" t="s">
        <v>126</v>
      </c>
      <c r="C62" s="80">
        <v>328</v>
      </c>
      <c r="D62" s="81">
        <v>12930</v>
      </c>
      <c r="E62" s="81">
        <v>26609</v>
      </c>
      <c r="F62" s="80">
        <v>39</v>
      </c>
      <c r="G62" s="82">
        <v>1.2</v>
      </c>
      <c r="H62" s="82">
        <v>48.6</v>
      </c>
      <c r="N62" s="83"/>
      <c r="O62" s="83"/>
      <c r="P62" s="83"/>
      <c r="R62" s="84"/>
      <c r="S62" s="84"/>
    </row>
    <row r="63" spans="2:23" x14ac:dyDescent="0.25">
      <c r="C63" s="80"/>
      <c r="D63" s="81"/>
      <c r="E63" s="81"/>
      <c r="F63" s="80"/>
      <c r="G63" s="82"/>
      <c r="H63" s="82"/>
      <c r="N63" s="83"/>
      <c r="O63" s="83"/>
      <c r="P63" s="83"/>
      <c r="R63" s="84"/>
      <c r="S63" s="84"/>
    </row>
    <row r="64" spans="2:23" x14ac:dyDescent="0.25">
      <c r="B64" s="78" t="s">
        <v>11</v>
      </c>
      <c r="C64" s="80">
        <v>349</v>
      </c>
      <c r="D64" s="81">
        <v>14749</v>
      </c>
      <c r="E64" s="81">
        <v>30906</v>
      </c>
      <c r="F64" s="80">
        <v>42</v>
      </c>
      <c r="G64" s="82">
        <v>1.1000000000000001</v>
      </c>
      <c r="H64" s="82">
        <v>47.7</v>
      </c>
      <c r="N64" s="83"/>
      <c r="O64" s="83"/>
      <c r="P64" s="83"/>
      <c r="R64" s="84"/>
      <c r="S64" s="84"/>
    </row>
    <row r="65" spans="2:19" x14ac:dyDescent="0.25">
      <c r="B65" s="78" t="s">
        <v>2</v>
      </c>
      <c r="C65" s="80">
        <v>24</v>
      </c>
      <c r="D65" s="81">
        <v>7794</v>
      </c>
      <c r="E65" s="81">
        <v>13181</v>
      </c>
      <c r="F65" s="80">
        <v>325</v>
      </c>
      <c r="G65" s="82">
        <v>0.2</v>
      </c>
      <c r="H65" s="82">
        <v>59.1</v>
      </c>
      <c r="N65" s="83"/>
      <c r="O65" s="83"/>
      <c r="P65" s="83"/>
      <c r="R65" s="84"/>
      <c r="S65" s="84"/>
    </row>
    <row r="66" spans="2:19" ht="13" x14ac:dyDescent="0.25">
      <c r="B66" s="78" t="s">
        <v>23</v>
      </c>
      <c r="C66" s="80">
        <v>259</v>
      </c>
      <c r="D66" s="81">
        <v>7701</v>
      </c>
      <c r="E66" s="81">
        <v>17132</v>
      </c>
      <c r="F66" s="80">
        <v>30</v>
      </c>
      <c r="G66" s="82">
        <v>1.5</v>
      </c>
      <c r="H66" s="82">
        <v>45</v>
      </c>
      <c r="J66" s="86"/>
      <c r="N66" s="83"/>
      <c r="O66" s="83"/>
      <c r="P66" s="83"/>
      <c r="R66" s="84"/>
      <c r="S66" s="84"/>
    </row>
    <row r="67" spans="2:19" x14ac:dyDescent="0.25">
      <c r="B67" s="78" t="s">
        <v>1</v>
      </c>
      <c r="C67" s="80">
        <v>410</v>
      </c>
      <c r="D67" s="81">
        <v>13881</v>
      </c>
      <c r="E67" s="81">
        <v>30284</v>
      </c>
      <c r="F67" s="80">
        <v>34</v>
      </c>
      <c r="G67" s="82">
        <v>1.4</v>
      </c>
      <c r="H67" s="82">
        <v>45.8</v>
      </c>
      <c r="N67" s="83"/>
      <c r="O67" s="83"/>
      <c r="P67" s="83"/>
      <c r="R67" s="84"/>
      <c r="S67" s="84"/>
    </row>
    <row r="68" spans="2:19" x14ac:dyDescent="0.25">
      <c r="B68" s="78" t="s">
        <v>107</v>
      </c>
      <c r="C68" s="80">
        <v>528</v>
      </c>
      <c r="D68" s="81">
        <v>13695</v>
      </c>
      <c r="E68" s="81">
        <v>32116</v>
      </c>
      <c r="F68" s="80">
        <v>26</v>
      </c>
      <c r="G68" s="82">
        <v>1.6</v>
      </c>
      <c r="H68" s="82">
        <v>42.6</v>
      </c>
      <c r="N68" s="83"/>
      <c r="O68" s="83"/>
      <c r="P68" s="83"/>
      <c r="R68" s="84"/>
      <c r="S68" s="84"/>
    </row>
    <row r="69" spans="2:19" x14ac:dyDescent="0.25">
      <c r="B69" s="78" t="s">
        <v>22</v>
      </c>
      <c r="C69" s="80">
        <v>245</v>
      </c>
      <c r="D69" s="81">
        <v>9079</v>
      </c>
      <c r="E69" s="81">
        <v>17683</v>
      </c>
      <c r="F69" s="80">
        <v>37</v>
      </c>
      <c r="G69" s="82">
        <v>1.4</v>
      </c>
      <c r="H69" s="82">
        <v>51.3</v>
      </c>
      <c r="N69" s="83"/>
      <c r="O69" s="83"/>
      <c r="P69" s="83"/>
      <c r="R69" s="84"/>
      <c r="S69" s="84"/>
    </row>
    <row r="70" spans="2:19" x14ac:dyDescent="0.25">
      <c r="B70" s="78" t="s">
        <v>18</v>
      </c>
      <c r="C70" s="80">
        <v>688</v>
      </c>
      <c r="D70" s="81">
        <v>15691</v>
      </c>
      <c r="E70" s="81">
        <v>33497</v>
      </c>
      <c r="F70" s="80">
        <v>23</v>
      </c>
      <c r="G70" s="82">
        <v>2.1</v>
      </c>
      <c r="H70" s="82">
        <v>46.8</v>
      </c>
      <c r="N70" s="83"/>
      <c r="O70" s="83"/>
      <c r="P70" s="83"/>
      <c r="R70" s="84"/>
      <c r="S70" s="84"/>
    </row>
    <row r="71" spans="2:19" x14ac:dyDescent="0.25">
      <c r="B71" s="78" t="s">
        <v>6</v>
      </c>
      <c r="C71" s="80">
        <v>120</v>
      </c>
      <c r="D71" s="81">
        <v>11779</v>
      </c>
      <c r="E71" s="81">
        <v>22530</v>
      </c>
      <c r="F71" s="80">
        <v>98</v>
      </c>
      <c r="G71" s="82">
        <v>0.5</v>
      </c>
      <c r="H71" s="82">
        <v>52.3</v>
      </c>
      <c r="N71" s="83"/>
      <c r="O71" s="83"/>
      <c r="P71" s="83"/>
      <c r="R71" s="84"/>
      <c r="S71" s="84"/>
    </row>
    <row r="72" spans="2:19" x14ac:dyDescent="0.25">
      <c r="B72" s="78" t="s">
        <v>8</v>
      </c>
      <c r="C72" s="80">
        <v>170</v>
      </c>
      <c r="D72" s="81">
        <v>14562</v>
      </c>
      <c r="E72" s="81">
        <v>27683</v>
      </c>
      <c r="F72" s="80">
        <v>86</v>
      </c>
      <c r="G72" s="82">
        <v>0.6</v>
      </c>
      <c r="H72" s="82">
        <v>52.6</v>
      </c>
      <c r="N72" s="83"/>
      <c r="O72" s="83"/>
      <c r="P72" s="83"/>
      <c r="R72" s="84"/>
      <c r="S72" s="84"/>
    </row>
    <row r="73" spans="2:19" x14ac:dyDescent="0.25">
      <c r="B73" s="78" t="s">
        <v>37</v>
      </c>
      <c r="C73" s="80">
        <v>413</v>
      </c>
      <c r="D73" s="81">
        <v>12501</v>
      </c>
      <c r="E73" s="81">
        <v>28961</v>
      </c>
      <c r="F73" s="80">
        <v>30</v>
      </c>
      <c r="G73" s="82">
        <v>1.4</v>
      </c>
      <c r="H73" s="82">
        <v>43.2</v>
      </c>
      <c r="N73" s="83"/>
      <c r="O73" s="83"/>
      <c r="P73" s="83"/>
      <c r="R73" s="84"/>
      <c r="S73" s="84"/>
    </row>
    <row r="74" spans="2:19" x14ac:dyDescent="0.25">
      <c r="B74" s="78" t="s">
        <v>17</v>
      </c>
      <c r="C74" s="80">
        <v>126</v>
      </c>
      <c r="D74" s="81">
        <v>11695</v>
      </c>
      <c r="E74" s="81">
        <v>21902</v>
      </c>
      <c r="F74" s="80">
        <v>93</v>
      </c>
      <c r="G74" s="82">
        <v>0.6</v>
      </c>
      <c r="H74" s="82">
        <v>53.4</v>
      </c>
      <c r="N74" s="83"/>
      <c r="O74" s="83"/>
      <c r="P74" s="83"/>
      <c r="R74" s="84"/>
      <c r="S74" s="84"/>
    </row>
    <row r="75" spans="2:19" x14ac:dyDescent="0.25">
      <c r="B75" s="78" t="s">
        <v>24</v>
      </c>
      <c r="C75" s="80">
        <v>195</v>
      </c>
      <c r="D75" s="81">
        <v>15824</v>
      </c>
      <c r="E75" s="81">
        <v>27283</v>
      </c>
      <c r="F75" s="80">
        <v>81</v>
      </c>
      <c r="G75" s="82">
        <v>0.7</v>
      </c>
      <c r="H75" s="82">
        <v>58</v>
      </c>
      <c r="N75" s="83"/>
      <c r="O75" s="83"/>
      <c r="P75" s="83"/>
      <c r="R75" s="84"/>
      <c r="S75" s="84"/>
    </row>
    <row r="76" spans="2:19" x14ac:dyDescent="0.25">
      <c r="B76" s="78" t="s">
        <v>103</v>
      </c>
      <c r="C76" s="80">
        <v>298</v>
      </c>
      <c r="D76" s="81">
        <v>13961</v>
      </c>
      <c r="E76" s="81">
        <v>34177</v>
      </c>
      <c r="F76" s="80">
        <v>47</v>
      </c>
      <c r="G76" s="82">
        <v>0.9</v>
      </c>
      <c r="H76" s="82">
        <v>40.799999999999997</v>
      </c>
      <c r="N76" s="83"/>
      <c r="O76" s="83"/>
      <c r="P76" s="83"/>
      <c r="R76" s="84"/>
      <c r="S76" s="84"/>
    </row>
    <row r="77" spans="2:19" x14ac:dyDescent="0.25">
      <c r="B77" s="78" t="s">
        <v>13</v>
      </c>
      <c r="C77" s="80">
        <v>249</v>
      </c>
      <c r="D77" s="81">
        <v>7493</v>
      </c>
      <c r="E77" s="81">
        <v>16576</v>
      </c>
      <c r="F77" s="80">
        <v>30</v>
      </c>
      <c r="G77" s="82">
        <v>1.5</v>
      </c>
      <c r="H77" s="82">
        <v>45.2</v>
      </c>
      <c r="N77" s="83"/>
      <c r="O77" s="83"/>
      <c r="P77" s="83"/>
      <c r="R77" s="84"/>
      <c r="S77" s="84"/>
    </row>
    <row r="78" spans="2:19" x14ac:dyDescent="0.25">
      <c r="B78" s="78" t="s">
        <v>12</v>
      </c>
      <c r="C78" s="80">
        <v>87</v>
      </c>
      <c r="D78" s="81">
        <v>9957</v>
      </c>
      <c r="E78" s="81">
        <v>17448</v>
      </c>
      <c r="F78" s="80">
        <v>114</v>
      </c>
      <c r="G78" s="82">
        <v>0.5</v>
      </c>
      <c r="H78" s="82">
        <v>57.1</v>
      </c>
      <c r="N78" s="83"/>
      <c r="O78" s="83"/>
      <c r="P78" s="83"/>
      <c r="R78" s="84"/>
      <c r="S78" s="84"/>
    </row>
    <row r="79" spans="2:19" x14ac:dyDescent="0.25">
      <c r="B79" s="78" t="s">
        <v>7</v>
      </c>
      <c r="C79" s="80">
        <v>628</v>
      </c>
      <c r="D79" s="81">
        <v>22033</v>
      </c>
      <c r="E79" s="81">
        <v>49524</v>
      </c>
      <c r="F79" s="80">
        <v>35</v>
      </c>
      <c r="G79" s="82">
        <v>1.3</v>
      </c>
      <c r="H79" s="82">
        <v>44.5</v>
      </c>
      <c r="N79" s="83"/>
      <c r="O79" s="83"/>
      <c r="P79" s="83"/>
      <c r="R79" s="84"/>
      <c r="S79" s="84"/>
    </row>
    <row r="80" spans="2:19" x14ac:dyDescent="0.25">
      <c r="B80" s="78" t="s">
        <v>9</v>
      </c>
      <c r="C80" s="80">
        <v>102</v>
      </c>
      <c r="D80" s="81">
        <v>14371</v>
      </c>
      <c r="E80" s="81">
        <v>21937</v>
      </c>
      <c r="F80" s="80">
        <v>141</v>
      </c>
      <c r="G80" s="82">
        <v>0.5</v>
      </c>
      <c r="H80" s="82">
        <v>65.5</v>
      </c>
      <c r="N80" s="83"/>
      <c r="O80" s="83"/>
      <c r="P80" s="83"/>
      <c r="R80" s="84"/>
      <c r="S80" s="84"/>
    </row>
    <row r="81" spans="1:19" x14ac:dyDescent="0.25">
      <c r="B81" s="78" t="s">
        <v>104</v>
      </c>
      <c r="C81" s="80">
        <v>334</v>
      </c>
      <c r="D81" s="81">
        <v>7470</v>
      </c>
      <c r="E81" s="81">
        <v>26528</v>
      </c>
      <c r="F81" s="80">
        <v>22</v>
      </c>
      <c r="G81" s="82">
        <v>1.3</v>
      </c>
      <c r="H81" s="82">
        <v>28.2</v>
      </c>
      <c r="N81" s="83"/>
      <c r="O81" s="83"/>
      <c r="P81" s="83"/>
      <c r="R81" s="84"/>
      <c r="S81" s="84"/>
    </row>
    <row r="82" spans="1:19" x14ac:dyDescent="0.25">
      <c r="B82" s="78" t="s">
        <v>64</v>
      </c>
      <c r="C82" s="80">
        <v>622</v>
      </c>
      <c r="D82" s="81">
        <v>13991</v>
      </c>
      <c r="E82" s="81">
        <v>33134</v>
      </c>
      <c r="F82" s="80">
        <v>22</v>
      </c>
      <c r="G82" s="82">
        <v>1.9</v>
      </c>
      <c r="H82" s="82">
        <v>42.2</v>
      </c>
      <c r="N82" s="83"/>
      <c r="O82" s="83"/>
      <c r="P82" s="83"/>
      <c r="R82" s="84"/>
      <c r="S82" s="84"/>
    </row>
    <row r="83" spans="1:19" x14ac:dyDescent="0.25">
      <c r="B83" s="78" t="s">
        <v>21</v>
      </c>
      <c r="C83" s="80">
        <v>620</v>
      </c>
      <c r="D83" s="81">
        <v>12636</v>
      </c>
      <c r="E83" s="81">
        <v>34729</v>
      </c>
      <c r="F83" s="80">
        <v>20</v>
      </c>
      <c r="G83" s="82">
        <v>1.8</v>
      </c>
      <c r="H83" s="82">
        <v>36.4</v>
      </c>
      <c r="N83" s="83"/>
      <c r="O83" s="83"/>
      <c r="P83" s="83"/>
      <c r="R83" s="84"/>
      <c r="S83" s="84"/>
    </row>
    <row r="84" spans="1:19" x14ac:dyDescent="0.25">
      <c r="B84" s="78" t="s">
        <v>10</v>
      </c>
      <c r="C84" s="80">
        <v>95</v>
      </c>
      <c r="D84" s="81">
        <v>9846</v>
      </c>
      <c r="E84" s="81">
        <v>17178</v>
      </c>
      <c r="F84" s="80">
        <v>104</v>
      </c>
      <c r="G84" s="82">
        <v>0.6</v>
      </c>
      <c r="H84" s="82">
        <v>57.3</v>
      </c>
      <c r="N84" s="83"/>
      <c r="O84" s="83"/>
      <c r="P84" s="83"/>
      <c r="R84" s="84"/>
      <c r="S84" s="84"/>
    </row>
    <row r="85" spans="1:19" x14ac:dyDescent="0.25">
      <c r="B85" s="78" t="s">
        <v>19</v>
      </c>
      <c r="C85" s="80">
        <v>397</v>
      </c>
      <c r="D85" s="81">
        <v>9948</v>
      </c>
      <c r="E85" s="81">
        <v>26153</v>
      </c>
      <c r="F85" s="80">
        <v>25</v>
      </c>
      <c r="G85" s="82">
        <v>1.5</v>
      </c>
      <c r="H85" s="82">
        <v>38</v>
      </c>
      <c r="N85" s="83"/>
      <c r="O85" s="83"/>
      <c r="P85" s="83"/>
      <c r="R85" s="84"/>
      <c r="S85" s="84"/>
    </row>
    <row r="86" spans="1:19" x14ac:dyDescent="0.25">
      <c r="B86" s="78" t="s">
        <v>14</v>
      </c>
      <c r="C86" s="80">
        <v>66</v>
      </c>
      <c r="D86" s="81">
        <v>8407</v>
      </c>
      <c r="E86" s="81">
        <v>15692</v>
      </c>
      <c r="F86" s="80">
        <v>127</v>
      </c>
      <c r="G86" s="82">
        <v>0.4</v>
      </c>
      <c r="H86" s="82">
        <v>53.6</v>
      </c>
      <c r="N86" s="83"/>
      <c r="O86" s="83"/>
      <c r="P86" s="83"/>
      <c r="R86" s="84"/>
      <c r="S86" s="84"/>
    </row>
    <row r="87" spans="1:19" x14ac:dyDescent="0.25">
      <c r="B87" s="78" t="s">
        <v>15</v>
      </c>
      <c r="C87" s="80">
        <v>657</v>
      </c>
      <c r="D87" s="81">
        <v>13477</v>
      </c>
      <c r="E87" s="81">
        <v>28810</v>
      </c>
      <c r="F87" s="80">
        <v>21</v>
      </c>
      <c r="G87" s="82">
        <v>2.2999999999999998</v>
      </c>
      <c r="H87" s="82">
        <v>46.8</v>
      </c>
      <c r="N87" s="83"/>
      <c r="O87" s="83"/>
      <c r="P87" s="83"/>
      <c r="R87" s="84"/>
      <c r="S87" s="84"/>
    </row>
    <row r="89" spans="1:19" x14ac:dyDescent="0.25">
      <c r="B89" s="78" t="s">
        <v>158</v>
      </c>
    </row>
    <row r="90" spans="1:19" x14ac:dyDescent="0.25">
      <c r="B90" s="78" t="s">
        <v>161</v>
      </c>
    </row>
    <row r="91" spans="1:19" x14ac:dyDescent="0.25">
      <c r="B91" s="78" t="s">
        <v>110</v>
      </c>
    </row>
    <row r="92" spans="1:19" x14ac:dyDescent="0.25">
      <c r="B92" s="85" t="s">
        <v>108</v>
      </c>
    </row>
    <row r="93" spans="1:19" x14ac:dyDescent="0.25">
      <c r="B93" s="78" t="s">
        <v>114</v>
      </c>
    </row>
    <row r="95" spans="1:19" ht="13" x14ac:dyDescent="0.25">
      <c r="A95" s="29" t="s">
        <v>34</v>
      </c>
    </row>
    <row r="96" spans="1:19" x14ac:dyDescent="0.25">
      <c r="A96" s="111" t="s">
        <v>151</v>
      </c>
    </row>
    <row r="97" spans="1:1" x14ac:dyDescent="0.25">
      <c r="A97" t="s">
        <v>152</v>
      </c>
    </row>
  </sheetData>
  <sortState xmlns:xlrd2="http://schemas.microsoft.com/office/spreadsheetml/2017/richdata2" ref="B68:E88">
    <sortCondition descending="1" ref="D68:D88"/>
  </sortState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X112"/>
  <sheetViews>
    <sheetView showGridLines="0" zoomScaleNormal="100" zoomScalePageLayoutView="115" workbookViewId="0"/>
  </sheetViews>
  <sheetFormatPr defaultColWidth="9.09765625" defaultRowHeight="12.5" x14ac:dyDescent="0.25"/>
  <cols>
    <col min="1" max="1" width="9.09765625" style="64"/>
    <col min="2" max="2" width="16.59765625" style="64" customWidth="1"/>
    <col min="3" max="4" width="9.09765625" style="64" customWidth="1"/>
    <col min="5" max="6" width="9.59765625" style="64" customWidth="1"/>
    <col min="7" max="9" width="10.8984375" style="64" customWidth="1"/>
    <col min="10" max="10" width="9.09765625" style="64"/>
    <col min="11" max="11" width="7.3984375" style="64" customWidth="1"/>
    <col min="12" max="16384" width="9.09765625" style="64"/>
  </cols>
  <sheetData>
    <row r="1" spans="2:7" s="30" customFormat="1" x14ac:dyDescent="0.25"/>
    <row r="2" spans="2:7" s="30" customFormat="1" ht="13" x14ac:dyDescent="0.25">
      <c r="B2" s="6" t="s">
        <v>123</v>
      </c>
    </row>
    <row r="3" spans="2:7" s="30" customFormat="1" ht="13" x14ac:dyDescent="0.25">
      <c r="B3" s="6" t="s">
        <v>45</v>
      </c>
    </row>
    <row r="4" spans="2:7" s="30" customFormat="1" x14ac:dyDescent="0.25"/>
    <row r="5" spans="2:7" s="30" customFormat="1" ht="13" x14ac:dyDescent="0.3">
      <c r="B5" s="1" t="s">
        <v>127</v>
      </c>
    </row>
    <row r="6" spans="2:7" s="30" customFormat="1" x14ac:dyDescent="0.25">
      <c r="B6" s="2" t="s">
        <v>41</v>
      </c>
      <c r="G6" s="31"/>
    </row>
    <row r="7" spans="2:7" s="30" customFormat="1" x14ac:dyDescent="0.25">
      <c r="B7" s="2"/>
      <c r="G7" s="31"/>
    </row>
    <row r="8" spans="2:7" s="30" customFormat="1" x14ac:dyDescent="0.25">
      <c r="B8" s="2"/>
      <c r="G8" s="31"/>
    </row>
    <row r="9" spans="2:7" s="30" customFormat="1" x14ac:dyDescent="0.25">
      <c r="B9" s="2"/>
      <c r="G9" s="31"/>
    </row>
    <row r="10" spans="2:7" s="30" customFormat="1" x14ac:dyDescent="0.25">
      <c r="B10" s="2"/>
      <c r="G10" s="31"/>
    </row>
    <row r="11" spans="2:7" s="30" customFormat="1" x14ac:dyDescent="0.25">
      <c r="B11" s="2"/>
      <c r="G11" s="31"/>
    </row>
    <row r="12" spans="2:7" s="30" customFormat="1" x14ac:dyDescent="0.25">
      <c r="B12" s="2"/>
      <c r="G12" s="31"/>
    </row>
    <row r="13" spans="2:7" s="30" customFormat="1" x14ac:dyDescent="0.25">
      <c r="B13" s="2"/>
      <c r="G13" s="31"/>
    </row>
    <row r="14" spans="2:7" s="30" customFormat="1" x14ac:dyDescent="0.25">
      <c r="B14" s="2"/>
      <c r="G14" s="31"/>
    </row>
    <row r="15" spans="2:7" s="30" customFormat="1" x14ac:dyDescent="0.25">
      <c r="B15" s="2"/>
      <c r="G15" s="31"/>
    </row>
    <row r="16" spans="2:7" s="30" customFormat="1" x14ac:dyDescent="0.25">
      <c r="B16" s="2"/>
      <c r="G16" s="31"/>
    </row>
    <row r="17" spans="2:7" s="30" customFormat="1" x14ac:dyDescent="0.25">
      <c r="B17" s="2"/>
      <c r="G17" s="31"/>
    </row>
    <row r="18" spans="2:7" s="30" customFormat="1" x14ac:dyDescent="0.25">
      <c r="B18" s="2"/>
      <c r="G18" s="31"/>
    </row>
    <row r="19" spans="2:7" s="30" customFormat="1" x14ac:dyDescent="0.25">
      <c r="B19" s="2"/>
      <c r="G19" s="31"/>
    </row>
    <row r="20" spans="2:7" s="30" customFormat="1" x14ac:dyDescent="0.25">
      <c r="B20" s="2"/>
      <c r="G20" s="31"/>
    </row>
    <row r="21" spans="2:7" s="30" customFormat="1" x14ac:dyDescent="0.25">
      <c r="B21" s="2"/>
      <c r="G21" s="31"/>
    </row>
    <row r="22" spans="2:7" s="30" customFormat="1" x14ac:dyDescent="0.25">
      <c r="B22" s="2"/>
      <c r="G22" s="31"/>
    </row>
    <row r="23" spans="2:7" s="30" customFormat="1" x14ac:dyDescent="0.25">
      <c r="B23" s="2"/>
      <c r="G23" s="31"/>
    </row>
    <row r="24" spans="2:7" s="30" customFormat="1" x14ac:dyDescent="0.25">
      <c r="B24" s="2"/>
      <c r="G24" s="31"/>
    </row>
    <row r="25" spans="2:7" s="30" customFormat="1" x14ac:dyDescent="0.25">
      <c r="B25" s="2"/>
      <c r="G25" s="31"/>
    </row>
    <row r="26" spans="2:7" s="30" customFormat="1" x14ac:dyDescent="0.25">
      <c r="B26" s="2"/>
      <c r="G26" s="31"/>
    </row>
    <row r="27" spans="2:7" s="30" customFormat="1" x14ac:dyDescent="0.25">
      <c r="B27" s="2"/>
      <c r="G27" s="31"/>
    </row>
    <row r="28" spans="2:7" s="30" customFormat="1" x14ac:dyDescent="0.25">
      <c r="B28" s="2"/>
      <c r="G28" s="31"/>
    </row>
    <row r="29" spans="2:7" s="30" customFormat="1" x14ac:dyDescent="0.25">
      <c r="B29" s="2"/>
      <c r="G29" s="31"/>
    </row>
    <row r="30" spans="2:7" s="30" customFormat="1" x14ac:dyDescent="0.25">
      <c r="B30" s="2"/>
      <c r="G30" s="31"/>
    </row>
    <row r="31" spans="2:7" s="30" customFormat="1" x14ac:dyDescent="0.25">
      <c r="B31" s="2"/>
      <c r="G31" s="31"/>
    </row>
    <row r="32" spans="2:7" s="30" customFormat="1" x14ac:dyDescent="0.25">
      <c r="B32" s="2"/>
      <c r="G32" s="31"/>
    </row>
    <row r="33" spans="2:7" s="30" customFormat="1" x14ac:dyDescent="0.25">
      <c r="B33" s="2"/>
      <c r="G33" s="31"/>
    </row>
    <row r="34" spans="2:7" s="30" customFormat="1" x14ac:dyDescent="0.25">
      <c r="B34" s="2"/>
      <c r="G34" s="31"/>
    </row>
    <row r="35" spans="2:7" s="30" customFormat="1" x14ac:dyDescent="0.25">
      <c r="B35" s="2"/>
      <c r="G35" s="31"/>
    </row>
    <row r="36" spans="2:7" s="30" customFormat="1" x14ac:dyDescent="0.25">
      <c r="B36" s="2"/>
      <c r="G36" s="31"/>
    </row>
    <row r="37" spans="2:7" s="30" customFormat="1" x14ac:dyDescent="0.25">
      <c r="B37" s="2"/>
      <c r="G37" s="31"/>
    </row>
    <row r="38" spans="2:7" s="30" customFormat="1" x14ac:dyDescent="0.25">
      <c r="B38" s="2"/>
      <c r="G38" s="31"/>
    </row>
    <row r="39" spans="2:7" s="30" customFormat="1" x14ac:dyDescent="0.25">
      <c r="B39" s="2"/>
      <c r="G39" s="31"/>
    </row>
    <row r="40" spans="2:7" s="30" customFormat="1" x14ac:dyDescent="0.25">
      <c r="B40" s="2"/>
      <c r="G40" s="31"/>
    </row>
    <row r="41" spans="2:7" s="30" customFormat="1" x14ac:dyDescent="0.25">
      <c r="B41" s="2"/>
      <c r="G41" s="31"/>
    </row>
    <row r="42" spans="2:7" s="30" customFormat="1" x14ac:dyDescent="0.25">
      <c r="B42" s="2"/>
      <c r="G42" s="31"/>
    </row>
    <row r="43" spans="2:7" s="30" customFormat="1" x14ac:dyDescent="0.25">
      <c r="B43" s="2"/>
      <c r="G43" s="31"/>
    </row>
    <row r="44" spans="2:7" s="30" customFormat="1" x14ac:dyDescent="0.25">
      <c r="B44" s="2"/>
      <c r="G44" s="31"/>
    </row>
    <row r="45" spans="2:7" s="30" customFormat="1" x14ac:dyDescent="0.25">
      <c r="B45" s="2"/>
      <c r="G45" s="31"/>
    </row>
    <row r="46" spans="2:7" s="30" customFormat="1" x14ac:dyDescent="0.25">
      <c r="B46" s="2"/>
      <c r="G46" s="31"/>
    </row>
    <row r="47" spans="2:7" s="30" customFormat="1" x14ac:dyDescent="0.25">
      <c r="B47" s="2"/>
      <c r="G47" s="31"/>
    </row>
    <row r="48" spans="2:7" s="30" customFormat="1" x14ac:dyDescent="0.25">
      <c r="B48" s="2"/>
      <c r="G48" s="31"/>
    </row>
    <row r="49" spans="2:24" ht="12" customHeight="1" x14ac:dyDescent="0.25">
      <c r="B49" s="63"/>
    </row>
    <row r="50" spans="2:24" ht="12" customHeight="1" x14ac:dyDescent="0.25"/>
    <row r="51" spans="2:24" ht="12" customHeight="1" x14ac:dyDescent="0.25"/>
    <row r="52" spans="2:24" ht="12" customHeight="1" x14ac:dyDescent="0.3">
      <c r="B52" s="65"/>
      <c r="C52" s="66" t="s">
        <v>25</v>
      </c>
      <c r="D52" s="66" t="s">
        <v>26</v>
      </c>
      <c r="E52" s="66" t="s">
        <v>27</v>
      </c>
      <c r="F52" s="66" t="s">
        <v>28</v>
      </c>
      <c r="G52" s="66" t="s">
        <v>29</v>
      </c>
      <c r="H52" s="66" t="s">
        <v>30</v>
      </c>
    </row>
    <row r="53" spans="2:24" ht="12" customHeight="1" x14ac:dyDescent="0.3">
      <c r="B53" s="65"/>
      <c r="C53" s="66"/>
      <c r="D53" s="66"/>
      <c r="E53" s="66"/>
      <c r="F53" s="66"/>
      <c r="G53" s="66"/>
      <c r="H53" s="66"/>
      <c r="I53" s="117"/>
    </row>
    <row r="54" spans="2:24" ht="12" customHeight="1" x14ac:dyDescent="0.25">
      <c r="B54" s="65" t="s">
        <v>154</v>
      </c>
      <c r="C54" s="67">
        <v>688</v>
      </c>
      <c r="D54" s="67"/>
      <c r="E54" s="67"/>
      <c r="F54" s="67">
        <v>497</v>
      </c>
      <c r="G54" s="67">
        <v>863</v>
      </c>
      <c r="H54" s="67">
        <v>1612</v>
      </c>
      <c r="I54" s="68">
        <f t="shared" ref="I54:I77" si="0">H54/C54</f>
        <v>2.3430232558139537</v>
      </c>
      <c r="J54" s="68"/>
      <c r="K54" s="68"/>
      <c r="L54" s="68"/>
      <c r="M54" s="68"/>
    </row>
    <row r="55" spans="2:24" ht="12" customHeight="1" x14ac:dyDescent="0.25">
      <c r="B55" s="65" t="s">
        <v>15</v>
      </c>
      <c r="C55" s="67">
        <v>657</v>
      </c>
      <c r="D55" s="67">
        <v>120</v>
      </c>
      <c r="E55" s="67">
        <v>236</v>
      </c>
      <c r="F55" s="67">
        <v>415</v>
      </c>
      <c r="G55" s="67">
        <v>875</v>
      </c>
      <c r="H55" s="67">
        <v>1635</v>
      </c>
      <c r="I55" s="68">
        <f t="shared" si="0"/>
        <v>2.4885844748858448</v>
      </c>
      <c r="J55" s="68"/>
      <c r="K55" s="68"/>
      <c r="L55" s="68"/>
      <c r="M55" s="68"/>
    </row>
    <row r="56" spans="2:24" ht="12" customHeight="1" x14ac:dyDescent="0.25">
      <c r="B56" s="65" t="s">
        <v>93</v>
      </c>
      <c r="C56" s="67">
        <v>628</v>
      </c>
      <c r="D56" s="67"/>
      <c r="E56" s="67">
        <v>327</v>
      </c>
      <c r="F56" s="67">
        <v>988</v>
      </c>
      <c r="G56" s="67">
        <v>541</v>
      </c>
      <c r="H56" s="67">
        <v>1097</v>
      </c>
      <c r="I56" s="68">
        <f t="shared" si="0"/>
        <v>1.7468152866242037</v>
      </c>
      <c r="J56" s="68"/>
      <c r="K56" s="68"/>
      <c r="L56" s="68"/>
      <c r="M56" s="68"/>
      <c r="N56" s="68"/>
      <c r="O56" s="68"/>
    </row>
    <row r="57" spans="2:24" ht="12" customHeight="1" x14ac:dyDescent="0.25">
      <c r="B57" s="65" t="s">
        <v>66</v>
      </c>
      <c r="C57" s="67">
        <v>622</v>
      </c>
      <c r="D57" s="67">
        <v>193</v>
      </c>
      <c r="E57" s="67">
        <v>270</v>
      </c>
      <c r="F57" s="67">
        <v>475</v>
      </c>
      <c r="G57" s="67">
        <v>749</v>
      </c>
      <c r="H57" s="67">
        <v>1422</v>
      </c>
      <c r="I57" s="68">
        <f t="shared" si="0"/>
        <v>2.2861736334405145</v>
      </c>
      <c r="J57" s="68"/>
      <c r="K57" s="68"/>
      <c r="L57" s="68"/>
      <c r="M57" s="68"/>
      <c r="N57" s="68"/>
      <c r="O57" s="68"/>
    </row>
    <row r="58" spans="2:24" ht="12" customHeight="1" x14ac:dyDescent="0.25">
      <c r="B58" s="65" t="s">
        <v>21</v>
      </c>
      <c r="C58" s="67">
        <v>620</v>
      </c>
      <c r="D58" s="67">
        <v>162</v>
      </c>
      <c r="E58" s="67">
        <v>298</v>
      </c>
      <c r="F58" s="67">
        <v>497</v>
      </c>
      <c r="G58" s="67">
        <v>787</v>
      </c>
      <c r="H58" s="67">
        <v>1355</v>
      </c>
      <c r="I58" s="68">
        <f t="shared" si="0"/>
        <v>2.185483870967742</v>
      </c>
      <c r="J58" s="68"/>
      <c r="K58" s="68"/>
      <c r="L58" s="68"/>
      <c r="M58" s="68"/>
      <c r="N58" s="68"/>
      <c r="O58" s="68"/>
    </row>
    <row r="59" spans="2:24" ht="12" customHeight="1" x14ac:dyDescent="0.25">
      <c r="B59" s="65" t="s">
        <v>36</v>
      </c>
      <c r="C59" s="67">
        <v>528</v>
      </c>
      <c r="D59" s="67">
        <v>126</v>
      </c>
      <c r="E59" s="67">
        <v>258</v>
      </c>
      <c r="F59" s="67">
        <v>383</v>
      </c>
      <c r="G59" s="67">
        <v>637</v>
      </c>
      <c r="H59" s="67">
        <v>1227</v>
      </c>
      <c r="I59" s="68">
        <f t="shared" si="0"/>
        <v>2.3238636363636362</v>
      </c>
      <c r="J59" s="68"/>
      <c r="K59" s="68"/>
      <c r="L59" s="68"/>
      <c r="M59" s="68"/>
      <c r="N59" s="68"/>
      <c r="O59" s="68"/>
    </row>
    <row r="60" spans="2:24" ht="12" customHeight="1" x14ac:dyDescent="0.25">
      <c r="B60" s="65" t="s">
        <v>37</v>
      </c>
      <c r="C60" s="67">
        <v>413</v>
      </c>
      <c r="D60" s="67">
        <v>96</v>
      </c>
      <c r="E60" s="67">
        <v>174</v>
      </c>
      <c r="F60" s="67">
        <v>367</v>
      </c>
      <c r="G60" s="67">
        <v>498</v>
      </c>
      <c r="H60" s="67">
        <v>932</v>
      </c>
      <c r="I60" s="68">
        <f t="shared" si="0"/>
        <v>2.2566585956416465</v>
      </c>
      <c r="J60" s="68"/>
      <c r="K60" s="68"/>
      <c r="L60" s="68"/>
      <c r="M60" s="68"/>
      <c r="N60" s="68"/>
      <c r="O60" s="68"/>
    </row>
    <row r="61" spans="2:24" ht="12" customHeight="1" x14ac:dyDescent="0.25">
      <c r="B61" s="65" t="s">
        <v>86</v>
      </c>
      <c r="C61" s="67">
        <v>410</v>
      </c>
      <c r="D61" s="67">
        <v>112</v>
      </c>
      <c r="E61" s="67">
        <v>143</v>
      </c>
      <c r="F61" s="67">
        <v>267</v>
      </c>
      <c r="G61" s="67"/>
      <c r="H61" s="67">
        <v>1494</v>
      </c>
      <c r="I61" s="68">
        <f t="shared" si="0"/>
        <v>3.6439024390243904</v>
      </c>
      <c r="J61" s="68"/>
      <c r="K61" s="68"/>
      <c r="L61" s="68"/>
      <c r="M61" s="68"/>
      <c r="N61" s="68"/>
      <c r="O61" s="68"/>
      <c r="S61" s="112"/>
      <c r="T61" s="112"/>
      <c r="U61" s="112"/>
      <c r="V61" s="112"/>
      <c r="W61" s="112"/>
      <c r="X61" s="112"/>
    </row>
    <row r="62" spans="2:24" ht="12" customHeight="1" x14ac:dyDescent="0.25">
      <c r="B62" s="65" t="s">
        <v>84</v>
      </c>
      <c r="C62" s="67">
        <v>397</v>
      </c>
      <c r="D62" s="67">
        <v>72</v>
      </c>
      <c r="E62" s="67">
        <v>186</v>
      </c>
      <c r="F62" s="67">
        <v>324</v>
      </c>
      <c r="G62" s="67">
        <v>474</v>
      </c>
      <c r="H62" s="67">
        <v>927</v>
      </c>
      <c r="I62" s="68">
        <f t="shared" si="0"/>
        <v>2.3350125944584383</v>
      </c>
      <c r="J62" s="68"/>
      <c r="K62" s="68"/>
      <c r="L62" s="68"/>
      <c r="M62" s="68"/>
      <c r="N62" s="68"/>
      <c r="O62" s="68"/>
      <c r="S62" s="112"/>
      <c r="T62" s="112"/>
      <c r="U62" s="112"/>
      <c r="V62" s="112"/>
      <c r="W62" s="112"/>
      <c r="X62" s="112"/>
    </row>
    <row r="63" spans="2:24" ht="12" customHeight="1" x14ac:dyDescent="0.25">
      <c r="B63" s="65" t="s">
        <v>85</v>
      </c>
      <c r="C63" s="67">
        <v>349</v>
      </c>
      <c r="D63" s="67"/>
      <c r="E63" s="67">
        <v>85</v>
      </c>
      <c r="F63" s="67">
        <v>346</v>
      </c>
      <c r="G63" s="67">
        <v>391</v>
      </c>
      <c r="H63" s="67">
        <v>844</v>
      </c>
      <c r="I63" s="68">
        <f t="shared" si="0"/>
        <v>2.4183381088825215</v>
      </c>
      <c r="J63" s="68"/>
      <c r="K63" s="68"/>
      <c r="L63" s="68"/>
      <c r="M63" s="68"/>
      <c r="N63" s="68"/>
      <c r="O63" s="68"/>
      <c r="S63" s="112"/>
      <c r="T63" s="112"/>
      <c r="U63" s="112"/>
      <c r="V63" s="112"/>
      <c r="W63" s="112"/>
      <c r="X63" s="112"/>
    </row>
    <row r="64" spans="2:24" ht="12" customHeight="1" x14ac:dyDescent="0.25">
      <c r="B64" s="65" t="s">
        <v>105</v>
      </c>
      <c r="C64" s="67">
        <v>334</v>
      </c>
      <c r="D64" s="67"/>
      <c r="E64" s="67"/>
      <c r="F64" s="67">
        <v>275</v>
      </c>
      <c r="G64" s="67">
        <v>766</v>
      </c>
      <c r="H64" s="67">
        <v>497</v>
      </c>
      <c r="I64" s="68">
        <f t="shared" si="0"/>
        <v>1.4880239520958083</v>
      </c>
      <c r="J64" s="68"/>
      <c r="K64" s="68"/>
      <c r="L64" s="68"/>
      <c r="M64" s="68"/>
      <c r="N64" s="68"/>
      <c r="O64" s="68"/>
      <c r="S64" s="112"/>
      <c r="T64" s="112"/>
      <c r="U64" s="112"/>
      <c r="V64" s="112"/>
      <c r="W64" s="112"/>
      <c r="X64" s="112"/>
    </row>
    <row r="65" spans="2:24" ht="12" customHeight="1" x14ac:dyDescent="0.25">
      <c r="B65" s="65" t="s">
        <v>106</v>
      </c>
      <c r="C65" s="67">
        <v>298</v>
      </c>
      <c r="D65" s="67"/>
      <c r="E65" s="67">
        <v>104</v>
      </c>
      <c r="F65" s="67">
        <v>226</v>
      </c>
      <c r="G65" s="67">
        <v>408</v>
      </c>
      <c r="H65" s="67">
        <v>714</v>
      </c>
      <c r="I65" s="68">
        <f t="shared" si="0"/>
        <v>2.3959731543624163</v>
      </c>
      <c r="J65" s="68"/>
      <c r="K65" s="68"/>
      <c r="L65" s="68"/>
      <c r="M65" s="68"/>
      <c r="N65" s="68"/>
      <c r="O65" s="68"/>
      <c r="S65" s="112"/>
      <c r="T65" s="112"/>
      <c r="U65" s="112"/>
      <c r="V65" s="112"/>
      <c r="W65" s="112"/>
      <c r="X65" s="112"/>
    </row>
    <row r="66" spans="2:24" ht="12" customHeight="1" x14ac:dyDescent="0.25">
      <c r="B66" s="65" t="s">
        <v>23</v>
      </c>
      <c r="C66" s="67">
        <v>259</v>
      </c>
      <c r="D66" s="67"/>
      <c r="E66" s="67"/>
      <c r="F66" s="67"/>
      <c r="G66" s="67"/>
      <c r="H66" s="67"/>
      <c r="I66" s="68">
        <f t="shared" si="0"/>
        <v>0</v>
      </c>
      <c r="J66" s="68"/>
      <c r="K66" s="68"/>
      <c r="L66" s="68"/>
      <c r="M66" s="68"/>
      <c r="N66" s="68"/>
      <c r="O66" s="68"/>
      <c r="S66" s="112"/>
      <c r="T66" s="112"/>
      <c r="U66" s="112"/>
      <c r="V66" s="112"/>
      <c r="W66" s="112"/>
      <c r="X66" s="112"/>
    </row>
    <row r="67" spans="2:24" ht="12" customHeight="1" x14ac:dyDescent="0.25">
      <c r="B67" s="65" t="s">
        <v>92</v>
      </c>
      <c r="C67" s="67">
        <v>249</v>
      </c>
      <c r="D67" s="67"/>
      <c r="E67" s="67"/>
      <c r="F67" s="67">
        <v>123</v>
      </c>
      <c r="G67" s="67">
        <v>229</v>
      </c>
      <c r="H67" s="67">
        <v>851</v>
      </c>
      <c r="I67" s="68">
        <f t="shared" si="0"/>
        <v>3.4176706827309236</v>
      </c>
      <c r="J67" s="68"/>
      <c r="K67" s="68"/>
      <c r="L67" s="68"/>
      <c r="M67" s="68"/>
      <c r="N67" s="68"/>
      <c r="O67" s="68"/>
      <c r="S67" s="112"/>
      <c r="T67" s="112"/>
      <c r="U67" s="112"/>
      <c r="V67" s="112"/>
      <c r="W67" s="112"/>
      <c r="X67" s="112"/>
    </row>
    <row r="68" spans="2:24" ht="12" customHeight="1" x14ac:dyDescent="0.25">
      <c r="B68" s="65" t="s">
        <v>87</v>
      </c>
      <c r="C68" s="67">
        <v>245</v>
      </c>
      <c r="D68" s="67"/>
      <c r="E68" s="67">
        <v>72</v>
      </c>
      <c r="F68" s="67">
        <v>144</v>
      </c>
      <c r="G68" s="67">
        <v>292</v>
      </c>
      <c r="H68" s="67">
        <v>659</v>
      </c>
      <c r="I68" s="68">
        <f t="shared" si="0"/>
        <v>2.6897959183673468</v>
      </c>
      <c r="J68" s="68"/>
      <c r="K68" s="68"/>
      <c r="L68" s="68"/>
      <c r="M68" s="68"/>
      <c r="N68" s="68"/>
      <c r="O68" s="68"/>
      <c r="S68" s="112"/>
      <c r="T68" s="112"/>
      <c r="U68" s="112"/>
      <c r="V68" s="112"/>
      <c r="W68" s="112"/>
      <c r="X68" s="112"/>
    </row>
    <row r="69" spans="2:24" ht="12" customHeight="1" x14ac:dyDescent="0.25">
      <c r="B69" s="65" t="s">
        <v>24</v>
      </c>
      <c r="C69" s="67">
        <v>195</v>
      </c>
      <c r="D69" s="67"/>
      <c r="E69" s="67"/>
      <c r="F69" s="67"/>
      <c r="G69" s="67"/>
      <c r="H69" s="67"/>
      <c r="I69" s="68">
        <f t="shared" si="0"/>
        <v>0</v>
      </c>
      <c r="J69" s="68"/>
      <c r="K69" s="68"/>
      <c r="L69" s="68"/>
      <c r="M69" s="68"/>
      <c r="N69" s="68"/>
      <c r="O69" s="68"/>
      <c r="S69" s="112"/>
      <c r="T69" s="112"/>
      <c r="U69" s="112"/>
      <c r="V69" s="112"/>
      <c r="W69" s="112"/>
      <c r="X69" s="112"/>
    </row>
    <row r="70" spans="2:24" ht="12" customHeight="1" x14ac:dyDescent="0.25">
      <c r="B70" s="65" t="s">
        <v>8</v>
      </c>
      <c r="C70" s="67">
        <v>170</v>
      </c>
      <c r="D70" s="67">
        <v>52</v>
      </c>
      <c r="E70" s="67">
        <v>88</v>
      </c>
      <c r="F70" s="67">
        <v>122</v>
      </c>
      <c r="G70" s="67">
        <v>202</v>
      </c>
      <c r="H70" s="67">
        <v>388</v>
      </c>
      <c r="I70" s="68">
        <f t="shared" si="0"/>
        <v>2.2823529411764705</v>
      </c>
      <c r="J70" s="68"/>
      <c r="K70" s="68"/>
      <c r="L70" s="68"/>
      <c r="M70" s="68"/>
      <c r="N70" s="68"/>
      <c r="O70" s="68"/>
      <c r="S70" s="112"/>
      <c r="T70" s="112"/>
      <c r="U70" s="112"/>
      <c r="V70" s="112"/>
      <c r="W70" s="112"/>
      <c r="X70" s="112"/>
    </row>
    <row r="71" spans="2:24" ht="12" customHeight="1" x14ac:dyDescent="0.25">
      <c r="B71" s="65" t="s">
        <v>89</v>
      </c>
      <c r="C71" s="67">
        <v>126</v>
      </c>
      <c r="D71" s="67"/>
      <c r="E71" s="67"/>
      <c r="F71" s="67">
        <v>113</v>
      </c>
      <c r="G71" s="67">
        <v>180</v>
      </c>
      <c r="H71" s="67">
        <v>272</v>
      </c>
      <c r="I71" s="68">
        <f t="shared" si="0"/>
        <v>2.1587301587301586</v>
      </c>
      <c r="J71" s="68"/>
      <c r="K71" s="68"/>
      <c r="L71" s="68"/>
      <c r="M71" s="68"/>
      <c r="N71" s="68"/>
      <c r="O71" s="68"/>
      <c r="S71" s="112"/>
      <c r="T71" s="112"/>
      <c r="U71" s="112"/>
      <c r="V71" s="112"/>
      <c r="W71" s="112"/>
      <c r="X71" s="112"/>
    </row>
    <row r="72" spans="2:24" ht="12" customHeight="1" x14ac:dyDescent="0.25">
      <c r="B72" s="65" t="s">
        <v>88</v>
      </c>
      <c r="C72" s="67">
        <v>120</v>
      </c>
      <c r="D72" s="67">
        <v>36</v>
      </c>
      <c r="E72" s="67">
        <v>19</v>
      </c>
      <c r="F72" s="67">
        <v>86</v>
      </c>
      <c r="G72" s="67">
        <v>136</v>
      </c>
      <c r="H72" s="67">
        <v>324</v>
      </c>
      <c r="I72" s="68">
        <f t="shared" si="0"/>
        <v>2.7</v>
      </c>
      <c r="J72" s="68"/>
      <c r="K72" s="68"/>
      <c r="L72" s="68"/>
      <c r="M72" s="68"/>
      <c r="N72" s="68"/>
      <c r="O72" s="68"/>
      <c r="S72" s="112"/>
      <c r="T72" s="112"/>
      <c r="U72" s="112"/>
      <c r="V72" s="112"/>
      <c r="W72" s="112"/>
      <c r="X72" s="112"/>
    </row>
    <row r="73" spans="2:24" ht="12" customHeight="1" x14ac:dyDescent="0.25">
      <c r="B73" s="65" t="s">
        <v>94</v>
      </c>
      <c r="C73" s="67">
        <v>102</v>
      </c>
      <c r="D73" s="67"/>
      <c r="E73" s="67"/>
      <c r="F73" s="67">
        <v>48</v>
      </c>
      <c r="G73" s="67">
        <v>98</v>
      </c>
      <c r="H73" s="67">
        <v>315</v>
      </c>
      <c r="I73" s="68">
        <f t="shared" si="0"/>
        <v>3.0882352941176472</v>
      </c>
      <c r="J73" s="68"/>
      <c r="K73" s="68"/>
      <c r="L73" s="68"/>
      <c r="M73" s="68"/>
      <c r="N73" s="68"/>
      <c r="O73" s="68"/>
      <c r="S73" s="112"/>
      <c r="T73" s="112"/>
      <c r="U73" s="112"/>
      <c r="V73" s="112"/>
      <c r="W73" s="112"/>
      <c r="X73" s="112"/>
    </row>
    <row r="74" spans="2:24" ht="12" customHeight="1" x14ac:dyDescent="0.25">
      <c r="B74" s="65" t="s">
        <v>10</v>
      </c>
      <c r="C74" s="67">
        <v>95</v>
      </c>
      <c r="D74" s="67">
        <v>32</v>
      </c>
      <c r="E74" s="67">
        <v>25</v>
      </c>
      <c r="F74" s="67">
        <v>44</v>
      </c>
      <c r="G74" s="67">
        <v>102</v>
      </c>
      <c r="H74" s="67">
        <v>271</v>
      </c>
      <c r="I74" s="68">
        <f t="shared" si="0"/>
        <v>2.8526315789473684</v>
      </c>
      <c r="J74" s="68"/>
      <c r="K74" s="68"/>
      <c r="L74" s="68"/>
      <c r="M74" s="68"/>
      <c r="N74" s="68"/>
      <c r="O74" s="68"/>
      <c r="S74" s="112"/>
      <c r="T74" s="112"/>
      <c r="U74" s="112"/>
      <c r="V74" s="112"/>
      <c r="W74" s="112"/>
      <c r="X74" s="112"/>
    </row>
    <row r="75" spans="2:24" ht="12" customHeight="1" x14ac:dyDescent="0.25">
      <c r="B75" s="65" t="s">
        <v>82</v>
      </c>
      <c r="C75" s="67">
        <v>87</v>
      </c>
      <c r="D75" s="67"/>
      <c r="E75" s="67"/>
      <c r="F75" s="67"/>
      <c r="G75" s="67">
        <v>91</v>
      </c>
      <c r="H75" s="67">
        <v>262</v>
      </c>
      <c r="I75" s="68">
        <f>H75/C75</f>
        <v>3.0114942528735633</v>
      </c>
      <c r="J75" s="68"/>
      <c r="K75" s="68"/>
      <c r="L75" s="68"/>
      <c r="M75" s="68"/>
      <c r="N75" s="68"/>
      <c r="O75" s="68"/>
      <c r="S75" s="112"/>
      <c r="T75" s="112"/>
      <c r="U75" s="112"/>
      <c r="V75" s="112"/>
      <c r="W75" s="112"/>
      <c r="X75" s="112"/>
    </row>
    <row r="76" spans="2:24" ht="12" customHeight="1" x14ac:dyDescent="0.25">
      <c r="B76" s="65" t="s">
        <v>14</v>
      </c>
      <c r="C76" s="67">
        <v>66</v>
      </c>
      <c r="D76" s="67">
        <v>17</v>
      </c>
      <c r="E76" s="67">
        <v>49</v>
      </c>
      <c r="F76" s="67">
        <v>84</v>
      </c>
      <c r="G76" s="67">
        <v>78</v>
      </c>
      <c r="H76" s="67">
        <v>103</v>
      </c>
      <c r="I76" s="68">
        <f t="shared" si="0"/>
        <v>1.5606060606060606</v>
      </c>
      <c r="J76" s="68"/>
      <c r="K76" s="68"/>
      <c r="L76" s="68"/>
      <c r="M76" s="68"/>
      <c r="N76" s="68"/>
      <c r="O76" s="68"/>
      <c r="S76" s="112"/>
      <c r="T76" s="112"/>
      <c r="U76" s="112"/>
      <c r="V76" s="112"/>
      <c r="W76" s="112"/>
      <c r="X76" s="112"/>
    </row>
    <row r="77" spans="2:24" ht="12" customHeight="1" x14ac:dyDescent="0.25">
      <c r="B77" s="65" t="s">
        <v>91</v>
      </c>
      <c r="C77" s="67">
        <v>24</v>
      </c>
      <c r="D77" s="67"/>
      <c r="E77" s="67"/>
      <c r="F77" s="67"/>
      <c r="G77" s="67">
        <v>21</v>
      </c>
      <c r="H77" s="67">
        <v>83</v>
      </c>
      <c r="I77" s="68">
        <f t="shared" si="0"/>
        <v>3.4583333333333335</v>
      </c>
      <c r="J77" s="68"/>
      <c r="K77" s="68"/>
      <c r="L77" s="68"/>
      <c r="M77" s="68"/>
      <c r="N77" s="68"/>
      <c r="O77" s="68"/>
      <c r="S77" s="112"/>
      <c r="T77" s="112"/>
      <c r="U77" s="112"/>
      <c r="V77" s="112"/>
      <c r="W77" s="112"/>
      <c r="X77" s="112"/>
    </row>
    <row r="78" spans="2:24" ht="12" customHeight="1" x14ac:dyDescent="0.25">
      <c r="B78" s="65"/>
      <c r="C78" s="67"/>
      <c r="D78" s="67"/>
      <c r="E78" s="67"/>
      <c r="F78" s="67"/>
      <c r="G78" s="67"/>
      <c r="H78" s="67"/>
      <c r="I78" s="68"/>
      <c r="J78" s="68"/>
      <c r="K78" s="68"/>
      <c r="L78" s="68"/>
      <c r="M78" s="68"/>
      <c r="S78" s="112"/>
      <c r="T78" s="112"/>
      <c r="U78" s="112"/>
      <c r="V78" s="112"/>
      <c r="W78" s="112"/>
      <c r="X78" s="112"/>
    </row>
    <row r="79" spans="2:24" ht="12" customHeight="1" x14ac:dyDescent="0.25">
      <c r="B79" s="65" t="s">
        <v>47</v>
      </c>
      <c r="C79" s="67">
        <v>82</v>
      </c>
      <c r="D79" s="67">
        <v>10</v>
      </c>
      <c r="E79" s="67">
        <v>29</v>
      </c>
      <c r="F79" s="67">
        <v>62</v>
      </c>
      <c r="G79" s="67">
        <v>76</v>
      </c>
      <c r="H79" s="67">
        <v>233</v>
      </c>
      <c r="I79" s="68"/>
      <c r="J79" s="68"/>
      <c r="K79" s="68"/>
      <c r="L79" s="68"/>
      <c r="M79" s="68"/>
      <c r="R79" s="71"/>
      <c r="S79" s="112"/>
      <c r="T79" s="112"/>
      <c r="U79" s="112"/>
      <c r="V79" s="112"/>
      <c r="W79" s="112"/>
      <c r="X79" s="112"/>
    </row>
    <row r="80" spans="2:24" ht="12" customHeight="1" x14ac:dyDescent="0.25">
      <c r="B80" s="65" t="s">
        <v>90</v>
      </c>
      <c r="C80" s="67">
        <v>53</v>
      </c>
      <c r="D80" s="67"/>
      <c r="E80" s="67"/>
      <c r="F80" s="67">
        <v>26</v>
      </c>
      <c r="G80" s="67">
        <v>54</v>
      </c>
      <c r="H80" s="67">
        <v>168</v>
      </c>
      <c r="I80" s="68"/>
      <c r="J80" s="68"/>
      <c r="K80" s="68"/>
      <c r="L80" s="68"/>
      <c r="M80" s="68"/>
      <c r="R80" s="71"/>
      <c r="S80" s="112"/>
      <c r="T80" s="112"/>
      <c r="U80" s="112"/>
      <c r="V80" s="112"/>
      <c r="W80" s="112"/>
      <c r="X80" s="112"/>
    </row>
    <row r="81" spans="1:24" s="71" customFormat="1" ht="12" customHeight="1" x14ac:dyDescent="0.3">
      <c r="B81" s="64"/>
      <c r="C81" s="64"/>
      <c r="D81" s="64"/>
      <c r="E81" s="64"/>
      <c r="F81" s="64"/>
      <c r="G81" s="64"/>
      <c r="H81" s="64"/>
      <c r="I81" s="69"/>
      <c r="J81" s="70"/>
      <c r="K81" s="70"/>
      <c r="L81" s="70"/>
      <c r="S81" s="112"/>
      <c r="T81" s="112"/>
      <c r="U81" s="112"/>
      <c r="V81" s="112"/>
      <c r="W81" s="112"/>
      <c r="X81" s="112"/>
    </row>
    <row r="82" spans="1:24" s="71" customFormat="1" ht="12" customHeight="1" x14ac:dyDescent="0.25">
      <c r="B82" s="72" t="s">
        <v>153</v>
      </c>
      <c r="C82" s="64"/>
      <c r="D82" s="64"/>
      <c r="E82" s="64"/>
      <c r="F82" s="64"/>
      <c r="G82" s="64"/>
      <c r="H82" s="64"/>
      <c r="J82" s="70"/>
      <c r="K82" s="70"/>
      <c r="L82" s="70"/>
      <c r="S82" s="112"/>
      <c r="T82" s="112"/>
      <c r="U82" s="112"/>
      <c r="V82" s="112"/>
      <c r="W82" s="112"/>
      <c r="X82" s="112"/>
    </row>
    <row r="83" spans="1:24" s="71" customFormat="1" x14ac:dyDescent="0.25">
      <c r="B83" s="71" t="s">
        <v>74</v>
      </c>
      <c r="S83" s="112"/>
      <c r="T83" s="112"/>
      <c r="U83" s="112"/>
      <c r="V83" s="112"/>
      <c r="W83" s="112"/>
      <c r="X83" s="112"/>
    </row>
    <row r="84" spans="1:24" s="71" customFormat="1" x14ac:dyDescent="0.25">
      <c r="B84" s="71" t="s">
        <v>76</v>
      </c>
      <c r="S84" s="112"/>
      <c r="T84" s="112"/>
      <c r="U84" s="112"/>
      <c r="V84" s="112"/>
      <c r="W84" s="112"/>
      <c r="X84" s="112"/>
    </row>
    <row r="85" spans="1:24" s="71" customFormat="1" x14ac:dyDescent="0.25">
      <c r="B85" s="71" t="s">
        <v>77</v>
      </c>
      <c r="S85" s="112"/>
      <c r="T85" s="112"/>
      <c r="U85" s="112"/>
      <c r="V85" s="112"/>
      <c r="W85" s="112"/>
      <c r="X85" s="112"/>
    </row>
    <row r="86" spans="1:24" s="71" customFormat="1" x14ac:dyDescent="0.25">
      <c r="B86" s="71" t="s">
        <v>78</v>
      </c>
      <c r="S86" s="112"/>
      <c r="T86" s="112"/>
      <c r="U86" s="112"/>
      <c r="V86" s="112"/>
      <c r="W86" s="112"/>
      <c r="X86" s="112"/>
    </row>
    <row r="87" spans="1:24" s="71" customFormat="1" x14ac:dyDescent="0.25">
      <c r="B87" s="71" t="s">
        <v>79</v>
      </c>
      <c r="S87" s="112"/>
      <c r="T87" s="112"/>
      <c r="U87" s="112"/>
      <c r="V87" s="112"/>
      <c r="W87" s="112"/>
      <c r="X87" s="112"/>
    </row>
    <row r="88" spans="1:24" s="71" customFormat="1" x14ac:dyDescent="0.25">
      <c r="B88" s="71" t="s">
        <v>80</v>
      </c>
      <c r="S88" s="112"/>
      <c r="T88" s="112"/>
      <c r="U88" s="112"/>
      <c r="V88" s="112"/>
      <c r="W88" s="112"/>
      <c r="X88" s="112"/>
    </row>
    <row r="89" spans="1:24" s="71" customFormat="1" ht="11.15" customHeight="1" x14ac:dyDescent="0.25"/>
    <row r="90" spans="1:24" s="71" customFormat="1" x14ac:dyDescent="0.25">
      <c r="B90" s="71" t="s">
        <v>75</v>
      </c>
    </row>
    <row r="91" spans="1:24" s="71" customFormat="1" x14ac:dyDescent="0.25"/>
    <row r="92" spans="1:24" s="71" customFormat="1" ht="13" x14ac:dyDescent="0.25">
      <c r="A92" s="29" t="s">
        <v>34</v>
      </c>
    </row>
    <row r="93" spans="1:24" s="71" customFormat="1" x14ac:dyDescent="0.25">
      <c r="A93" s="113" t="s">
        <v>155</v>
      </c>
    </row>
    <row r="94" spans="1:24" s="71" customFormat="1" x14ac:dyDescent="0.25"/>
    <row r="95" spans="1:24" s="71" customFormat="1" x14ac:dyDescent="0.25"/>
    <row r="96" spans="1:24" s="71" customFormat="1" x14ac:dyDescent="0.25"/>
    <row r="97" s="71" customFormat="1" x14ac:dyDescent="0.25"/>
    <row r="98" s="71" customFormat="1" x14ac:dyDescent="0.25"/>
    <row r="99" s="71" customFormat="1" x14ac:dyDescent="0.25"/>
    <row r="100" s="71" customFormat="1" x14ac:dyDescent="0.25"/>
    <row r="101" s="71" customFormat="1" x14ac:dyDescent="0.25"/>
    <row r="102" s="71" customFormat="1" x14ac:dyDescent="0.25"/>
    <row r="103" s="71" customFormat="1" x14ac:dyDescent="0.25"/>
    <row r="104" s="71" customFormat="1" x14ac:dyDescent="0.25"/>
    <row r="105" s="71" customFormat="1" x14ac:dyDescent="0.25"/>
    <row r="106" s="71" customFormat="1" x14ac:dyDescent="0.25"/>
    <row r="107" s="71" customFormat="1" x14ac:dyDescent="0.25"/>
    <row r="108" s="71" customFormat="1" x14ac:dyDescent="0.25"/>
    <row r="109" s="71" customFormat="1" x14ac:dyDescent="0.25"/>
    <row r="110" s="71" customFormat="1" x14ac:dyDescent="0.25"/>
    <row r="111" s="71" customFormat="1" x14ac:dyDescent="0.25"/>
    <row r="112" s="71" customFormat="1" x14ac:dyDescent="0.25"/>
  </sheetData>
  <sortState xmlns:xlrd2="http://schemas.microsoft.com/office/spreadsheetml/2017/richdata2" ref="B54:H77">
    <sortCondition descending="1" ref="C54:C77"/>
  </sortState>
  <pageMargins left="0.7" right="0.7" top="0.75" bottom="0.75" header="0.3" footer="0.3"/>
  <pageSetup paperSize="9" orientation="landscape" verticalDpi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Map 1</vt:lpstr>
      <vt:lpstr>Figure 1</vt:lpstr>
      <vt:lpstr>Figure 2</vt:lpstr>
      <vt:lpstr>Figure 3</vt:lpstr>
      <vt:lpstr>Table 1</vt:lpstr>
      <vt:lpstr>Figure 4</vt:lpstr>
      <vt:lpstr>Figure 5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 sarl</dc:creator>
  <cp:lastModifiedBy>LOMBARDINI Roberto (ESTAT-EXT)</cp:lastModifiedBy>
  <dcterms:created xsi:type="dcterms:W3CDTF">2019-01-11T07:55:25Z</dcterms:created>
  <dcterms:modified xsi:type="dcterms:W3CDTF">2025-05-21T09:06:01Z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2023-10-04T07:13:32Z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7bae33fb-becc-4187-bdc0-5d3b8bdffed7</vt:lpwstr>
  </property>
  <property fmtid="{D5CDD505-2E9C-101B-9397-08002B2CF9AE}" pid="8" name="MSIP_Label_6bd9ddd1-4d20-43f6-abfa-fc3c07406f94_ContentBits">
    <vt:lpwstr>0</vt:lpwstr>
  </property>
</Properties>
</file>